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drawings/vmlDrawing3.vml" ContentType="application/vnd.openxmlformats-officedocument.vmlDrawing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_rels/workbook.xml.rels" ContentType="application/vnd.openxmlformats-package.relationships+xml"/>
  <Override PartName="/xl/comments4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Trade Log" sheetId="2" state="visible" r:id="rId4"/>
    <sheet name="Stock Positions" sheetId="3" state="visible" r:id="rId5"/>
    <sheet name="Monthly Summary" sheetId="4" state="visible" r:id="rId6"/>
  </sheets>
  <definedNames>
    <definedName function="false" hidden="true" localSheetId="1" name="_xlnm._FilterDatabase" vbProcedure="false">'Trade Log'!$A$4:$Q$304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M4" authorId="0">
      <text>
        <r>
          <rPr>
            <sz val="10"/>
            <rFont val="Arial"/>
            <family val="2"/>
          </rPr>
          <t xml:space="preserve">(Premium − close cost) × 100 × contracts − fees</t>
        </r>
      </text>
    </comment>
    <comment ref="N4" authorId="0">
      <text>
        <r>
          <rPr>
            <sz val="10"/>
            <rFont val="Arial"/>
            <family val="2"/>
          </rPr>
          <t xml:space="preserve">Strike × 100 × contracts. For a covered call, this is what the shares are worth at the strike.</t>
        </r>
      </text>
    </comment>
    <comment ref="P4" authorId="0">
      <text>
        <r>
          <rPr>
            <sz val="10"/>
            <rFont val="Arial"/>
            <family val="2"/>
          </rPr>
          <t xml:space="preserve">Net premium ÷ cash secured, scaled to a year. Rough guide only.</t>
        </r>
      </text>
    </comment>
    <comment ref="Q4" authorId="0">
      <text>
        <r>
          <rPr>
            <sz val="10"/>
            <rFont val="Arial"/>
            <family val="2"/>
          </rPr>
          <t xml:space="preserve">Month the trade was opened. Used by Monthly Summary.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4" authorId="0">
      <text>
        <r>
          <rPr>
            <sz val="10"/>
            <rFont val="Arial"/>
            <family val="2"/>
          </rPr>
          <t xml:space="preserve">Date you opened the first put of this cycle. Premium from that date on counts toward this position.</t>
        </r>
      </text>
    </comment>
    <comment ref="C4" authorId="0">
      <text>
        <r>
          <rPr>
            <sz val="10"/>
            <rFont val="Arial"/>
            <family val="2"/>
          </rPr>
          <t xml:space="preserve">Leave blank while you still hold the shares. Fill in when the cycle ends so later trades on the same ticker start fresh.</t>
        </r>
      </text>
    </comment>
    <comment ref="H4" authorId="0">
      <text>
        <r>
          <rPr>
            <sz val="10"/>
            <rFont val="Arial"/>
            <family val="2"/>
          </rPr>
          <t xml:space="preserve">(Share cost − premium this cycle) ÷ shares. Sell calls at or above this to avoid locking in a loss.</t>
        </r>
      </text>
    </comment>
  </commentList>
</comments>
</file>

<file path=xl/comments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5" authorId="0">
      <text>
        <r>
          <rPr>
            <sz val="10"/>
            <rFont val="Arial"/>
            <family val="2"/>
          </rPr>
          <t xml:space="preserve">Example amount. Type the cash you keep for wheel trades.</t>
        </r>
      </text>
    </comment>
  </commentList>
</comments>
</file>

<file path=xl/sharedStrings.xml><?xml version="1.0" encoding="utf-8"?>
<sst xmlns="http://schemas.openxmlformats.org/spreadsheetml/2006/main" count="76" uniqueCount="68">
  <si>
    <t xml:space="preserve">Wheel Trade Tracker</t>
  </si>
  <si>
    <t xml:space="preserve">Last Shift Options Club · lastshiftoptions.com · Free to use and share</t>
  </si>
  <si>
    <t xml:space="preserve">How it works</t>
  </si>
  <si>
    <t xml:space="preserve">1</t>
  </si>
  <si>
    <t xml:space="preserve">Trade Log: add one row every time you sell a put or a call. Fill in the yellow columns only; the gray columns calculate themselves.</t>
  </si>
  <si>
    <t xml:space="preserve">2</t>
  </si>
  <si>
    <t xml:space="preserve">Stock Positions: when a put gets assigned, add a row for the shares. It shows your real cost per share after all the premium you've collected on that stock.</t>
  </si>
  <si>
    <t xml:space="preserve">3</t>
  </si>
  <si>
    <t xml:space="preserve">Monthly Summary: enter your start month and the cash you've set aside for the wheel. It totals premium by month and shows your return on that cash.</t>
  </si>
  <si>
    <t xml:space="preserve">Colors</t>
  </si>
  <si>
    <t xml:space="preserve">■</t>
  </si>
  <si>
    <t xml:space="preserve">Yellow cells: you type here (blue text). Gray cells: formulas, don't edit.</t>
  </si>
  <si>
    <t xml:space="preserve">Tips</t>
  </si>
  <si>
    <t xml:space="preserve">•</t>
  </si>
  <si>
    <t xml:space="preserve">Premium per share is the price you sold at (e.g. 1.00). One contract = 100 shares, so the sheet multiplies by 100 for you.</t>
  </si>
  <si>
    <t xml:space="preserve">Fees: total fees for the trade, opening and closing combined.</t>
  </si>
  <si>
    <t xml:space="preserve">Closed early? Enter the close date and what you paid per share to buy it back. Expired or assigned? Leave "Close cost" blank.</t>
  </si>
  <si>
    <t xml:space="preserve">Rolled? Close the old trade (buy-back cost) and add the new one as its own row.</t>
  </si>
  <si>
    <t xml:space="preserve">Premium counts in the month you opened the trade.</t>
  </si>
  <si>
    <t xml:space="preserve">The first row on each tab is an example (XYZ, made-up numbers). Type over it or delete it.</t>
  </si>
  <si>
    <t xml:space="preserve">Educational use only. Not financial, investment, or tax advice. Options involve risk, and you can lose money. Check your broker's records for tax reporting.</t>
  </si>
  <si>
    <t xml:space="preserve">Trade Log</t>
  </si>
  <si>
    <t xml:space="preserve">One row per option you sell. Yellow = you type. Gray = calculated.</t>
  </si>
  <si>
    <t xml:space="preserve">Open date</t>
  </si>
  <si>
    <t xml:space="preserve">Ticker</t>
  </si>
  <si>
    <t xml:space="preserve">Type</t>
  </si>
  <si>
    <t xml:space="preserve">Strike</t>
  </si>
  <si>
    <t xml:space="preserve">Expiration</t>
  </si>
  <si>
    <t xml:space="preserve">Contracts</t>
  </si>
  <si>
    <t xml:space="preserve">Premium per share</t>
  </si>
  <si>
    <t xml:space="preserve">Fees ($)</t>
  </si>
  <si>
    <t xml:space="preserve">Close date</t>
  </si>
  <si>
    <t xml:space="preserve">Close cost per share</t>
  </si>
  <si>
    <t xml:space="preserve">Outcome</t>
  </si>
  <si>
    <t xml:space="preserve">Notes</t>
  </si>
  <si>
    <t xml:space="preserve">Net premium ($)</t>
  </si>
  <si>
    <t xml:space="preserve">Cash secured ($)</t>
  </si>
  <si>
    <t xml:space="preserve">Days held</t>
  </si>
  <si>
    <t xml:space="preserve">Annualized return</t>
  </si>
  <si>
    <t xml:space="preserve">Month</t>
  </si>
  <si>
    <t xml:space="preserve">XYZ</t>
  </si>
  <si>
    <t xml:space="preserve">Put</t>
  </si>
  <si>
    <t xml:space="preserve">Assigned</t>
  </si>
  <si>
    <t xml:space="preserve">Example: made-up numbers</t>
  </si>
  <si>
    <t xml:space="preserve">Stock Positions</t>
  </si>
  <si>
    <t xml:space="preserve">Add a row when a put is assigned. Your real cost per share includes every premium from that cycle.</t>
  </si>
  <si>
    <t xml:space="preserve">Cycle start date</t>
  </si>
  <si>
    <t xml:space="preserve">Cycle end date</t>
  </si>
  <si>
    <t xml:space="preserve">Shares</t>
  </si>
  <si>
    <t xml:space="preserve">Assigned price</t>
  </si>
  <si>
    <t xml:space="preserve">Share cost ($)</t>
  </si>
  <si>
    <t xml:space="preserve">Premium this cycle ($)</t>
  </si>
  <si>
    <t xml:space="preserve">Real cost per share</t>
  </si>
  <si>
    <t xml:space="preserve">Sold price (if called away)</t>
  </si>
  <si>
    <t xml:space="preserve">Status</t>
  </si>
  <si>
    <t xml:space="preserve">Cycle result ($)</t>
  </si>
  <si>
    <t xml:space="preserve">Monthly Summary</t>
  </si>
  <si>
    <t xml:space="preserve">Premium is counted in the month each trade was opened.</t>
  </si>
  <si>
    <t xml:space="preserve">First month to show</t>
  </si>
  <si>
    <t xml:space="preserve">Cash set aside for the wheel ($)</t>
  </si>
  <si>
    <t xml:space="preserve">← your number here</t>
  </si>
  <si>
    <t xml:space="preserve">Premium collected ($)</t>
  </si>
  <si>
    <t xml:space="preserve">Trades opened</t>
  </si>
  <si>
    <t xml:space="preserve">Return on cash</t>
  </si>
  <si>
    <t xml:space="preserve">12-month total</t>
  </si>
  <si>
    <t xml:space="preserve">Average per month</t>
  </si>
  <si>
    <t xml:space="preserve">Months with positive premium</t>
  </si>
  <si>
    <t xml:space="preserve">Return on cash = premium ÷ the cash you set aside. It counts premium collected, not changes in share prices.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</si>
</sst>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m/d/yyyy"/>
    <numFmt numFmtId="166" formatCode="\$#,##0.00"/>
    <numFmt numFmtId="167" formatCode="0"/>
    <numFmt numFmtId="168" formatCode="\$#,##0.00;[RED]&quot;($&quot;#,##0.00\);\-"/>
    <numFmt numFmtId="169" formatCode="\$#,##0;&quot;($&quot;#,##0\);\-"/>
    <numFmt numFmtId="170" formatCode="0.0%"/>
    <numFmt numFmtId="171" formatCode="mmm\ yyyy"/>
    <numFmt numFmtId="172" formatCode="\$#,##0"/>
    <numFmt numFmtId="173" formatCode="0.0%;[RED]\-0.0%;\-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E1420"/>
      <name val="Arial"/>
      <family val="0"/>
      <charset val="1"/>
    </font>
    <font>
      <sz val="9"/>
      <color rgb="FF6B7280"/>
      <name val="Arial"/>
      <family val="0"/>
      <charset val="1"/>
    </font>
    <font>
      <b val="true"/>
      <sz val="11"/>
      <color rgb="FF0E1420"/>
      <name val="Arial"/>
      <family val="0"/>
      <charset val="1"/>
    </font>
    <font>
      <b val="true"/>
      <sz val="10"/>
      <color rgb="FFF2A33A"/>
      <name val="Arial"/>
      <family val="0"/>
      <charset val="1"/>
    </font>
    <font>
      <sz val="10"/>
      <name val="Arial"/>
      <family val="0"/>
      <charset val="1"/>
    </font>
    <font>
      <sz val="11"/>
      <color rgb="FF0E142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0000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2"/>
    </font>
    <font>
      <b val="true"/>
      <sz val="10"/>
      <name val="Arial"/>
      <family val="0"/>
      <charset val="1"/>
    </font>
    <font>
      <i val="true"/>
      <sz val="9"/>
      <color rgb="FF6B728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4D6"/>
        <bgColor rgb="FFF3F4F6"/>
      </patternFill>
    </fill>
    <fill>
      <patternFill patternType="solid">
        <fgColor rgb="FF0E1420"/>
        <bgColor rgb="FF000000"/>
      </patternFill>
    </fill>
    <fill>
      <patternFill patternType="solid">
        <fgColor rgb="FFF3F4F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0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1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4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14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4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0E1420"/>
          <bgColor rgb="FF000000"/>
        </patternFill>
      </fill>
    </dxf>
    <dxf>
      <fill>
        <patternFill patternType="solid">
          <fgColor rgb="FFFFF4D6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3F4F6"/>
          <bgColor rgb="FF000000"/>
        </patternFill>
      </fill>
    </dxf>
    <dxf>
      <fill>
        <patternFill patternType="solid"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D6"/>
      <rgbColor rgb="FFF3F4F6"/>
      <rgbColor rgb="FF660066"/>
      <rgbColor rgb="FFFF8080"/>
      <rgbColor rgb="FF0066CC"/>
      <rgbColor rgb="FFD1D5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2A33A"/>
      <rgbColor rgb="FFFF6600"/>
      <rgbColor rgb="FF6B7280"/>
      <rgbColor rgb="FF969696"/>
      <rgbColor rgb="FF003366"/>
      <rgbColor rgb="FF339966"/>
      <rgbColor rgb="FF0E142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2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3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2A33A"/>
    <pageSetUpPr fitToPage="false"/>
  </sheetPr>
  <dimension ref="A1:B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5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23.85" hidden="false" customHeight="false" outlineLevel="0" collapsed="false">
      <c r="A5" s="4" t="s">
        <v>3</v>
      </c>
      <c r="B5" s="5" t="s">
        <v>4</v>
      </c>
    </row>
    <row r="6" customFormat="false" ht="23.85" hidden="false" customHeight="false" outlineLevel="0" collapsed="false">
      <c r="A6" s="4" t="s">
        <v>5</v>
      </c>
      <c r="B6" s="5" t="s">
        <v>6</v>
      </c>
    </row>
    <row r="7" customFormat="false" ht="23.85" hidden="false" customHeight="false" outlineLevel="0" collapsed="false">
      <c r="A7" s="4" t="s">
        <v>7</v>
      </c>
      <c r="B7" s="5" t="s">
        <v>8</v>
      </c>
    </row>
    <row r="8" customFormat="false" ht="15" hidden="false" customHeight="false" outlineLevel="0" collapsed="false">
      <c r="A8" s="6"/>
    </row>
    <row r="9" customFormat="false" ht="15" hidden="false" customHeight="false" outlineLevel="0" collapsed="false">
      <c r="A9" s="3" t="s">
        <v>9</v>
      </c>
    </row>
    <row r="10" customFormat="false" ht="15" hidden="false" customHeight="false" outlineLevel="0" collapsed="false">
      <c r="A10" s="4" t="s">
        <v>10</v>
      </c>
      <c r="B10" s="7" t="s">
        <v>11</v>
      </c>
    </row>
    <row r="11" customFormat="false" ht="15" hidden="false" customHeight="false" outlineLevel="0" collapsed="false">
      <c r="A11" s="6"/>
    </row>
    <row r="12" customFormat="false" ht="15" hidden="false" customHeight="false" outlineLevel="0" collapsed="false">
      <c r="A12" s="3" t="s">
        <v>12</v>
      </c>
    </row>
    <row r="13" customFormat="false" ht="23.85" hidden="false" customHeight="false" outlineLevel="0" collapsed="false">
      <c r="A13" s="4" t="s">
        <v>13</v>
      </c>
      <c r="B13" s="5" t="s">
        <v>14</v>
      </c>
    </row>
    <row r="14" customFormat="false" ht="15" hidden="false" customHeight="false" outlineLevel="0" collapsed="false">
      <c r="A14" s="4" t="s">
        <v>13</v>
      </c>
      <c r="B14" s="5" t="s">
        <v>15</v>
      </c>
    </row>
    <row r="15" customFormat="false" ht="23.85" hidden="false" customHeight="false" outlineLevel="0" collapsed="false">
      <c r="A15" s="4" t="s">
        <v>13</v>
      </c>
      <c r="B15" s="5" t="s">
        <v>16</v>
      </c>
    </row>
    <row r="16" customFormat="false" ht="15" hidden="false" customHeight="false" outlineLevel="0" collapsed="false">
      <c r="A16" s="4" t="s">
        <v>13</v>
      </c>
      <c r="B16" s="5" t="s">
        <v>17</v>
      </c>
    </row>
    <row r="17" customFormat="false" ht="15" hidden="false" customHeight="false" outlineLevel="0" collapsed="false">
      <c r="A17" s="4" t="s">
        <v>13</v>
      </c>
      <c r="B17" s="5" t="s">
        <v>18</v>
      </c>
    </row>
    <row r="18" customFormat="false" ht="15" hidden="false" customHeight="false" outlineLevel="0" collapsed="false">
      <c r="A18" s="4" t="s">
        <v>13</v>
      </c>
      <c r="B18" s="5" t="s">
        <v>19</v>
      </c>
    </row>
    <row r="19" customFormat="false" ht="15" hidden="false" customHeight="false" outlineLevel="0" collapsed="false">
      <c r="A19" s="6"/>
    </row>
    <row r="20" customFormat="false" ht="27.75" hidden="false" customHeight="true" outlineLevel="0" collapsed="false">
      <c r="A20" s="8" t="s">
        <v>20</v>
      </c>
      <c r="B20" s="8"/>
    </row>
  </sheetData>
  <mergeCells count="1">
    <mergeCell ref="A20:B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E1420"/>
    <pageSetUpPr fitToPage="false"/>
  </sheetPr>
  <dimension ref="A1:Q3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9"/>
    <col collapsed="false" customWidth="true" hidden="false" outlineLevel="0" max="3" min="3" style="0" width="8"/>
    <col collapsed="false" customWidth="true" hidden="false" outlineLevel="0" max="4" min="4" style="0" width="9"/>
    <col collapsed="false" customWidth="true" hidden="false" outlineLevel="0" max="5" min="5" style="0" width="11"/>
    <col collapsed="false" customWidth="true" hidden="false" outlineLevel="0" max="6" min="6" style="0" width="9"/>
    <col collapsed="false" customWidth="true" hidden="false" outlineLevel="0" max="7" min="7" style="0" width="10"/>
    <col collapsed="false" customWidth="true" hidden="false" outlineLevel="0" max="8" min="8" style="0" width="9"/>
    <col collapsed="false" customWidth="true" hidden="false" outlineLevel="0" max="9" min="9" style="0" width="11"/>
    <col collapsed="false" customWidth="true" hidden="false" outlineLevel="0" max="10" min="10" style="0" width="10"/>
    <col collapsed="false" customWidth="true" hidden="false" outlineLevel="0" max="11" min="11" style="0" width="13"/>
    <col collapsed="false" customWidth="true" hidden="false" outlineLevel="0" max="12" min="12" style="0" width="22"/>
    <col collapsed="false" customWidth="true" hidden="false" outlineLevel="0" max="13" min="13" style="0" width="12"/>
    <col collapsed="false" customWidth="true" hidden="false" outlineLevel="0" max="14" min="14" style="0" width="13"/>
    <col collapsed="false" customWidth="true" hidden="false" outlineLevel="0" max="15" min="15" style="0" width="8"/>
    <col collapsed="false" customWidth="true" hidden="false" outlineLevel="0" max="16" min="16" style="0" width="11"/>
    <col collapsed="false" customWidth="true" hidden="false" outlineLevel="0" max="17" min="17" style="0" width="10"/>
  </cols>
  <sheetData>
    <row r="1" customFormat="false" ht="17.35" hidden="false" customHeight="false" outlineLevel="0" collapsed="false">
      <c r="A1" s="1" t="s">
        <v>21</v>
      </c>
    </row>
    <row r="2" customFormat="false" ht="15" hidden="false" customHeight="false" outlineLevel="0" collapsed="false">
      <c r="A2" s="2" t="s">
        <v>22</v>
      </c>
    </row>
    <row r="4" customFormat="false" ht="31.5" hidden="false" customHeight="true" outlineLevel="0" collapsed="false">
      <c r="A4" s="9" t="s">
        <v>23</v>
      </c>
      <c r="B4" s="9" t="s">
        <v>24</v>
      </c>
      <c r="C4" s="9" t="s">
        <v>25</v>
      </c>
      <c r="D4" s="9" t="s">
        <v>26</v>
      </c>
      <c r="E4" s="9" t="s">
        <v>27</v>
      </c>
      <c r="F4" s="9" t="s">
        <v>28</v>
      </c>
      <c r="G4" s="9" t="s">
        <v>29</v>
      </c>
      <c r="H4" s="9" t="s">
        <v>30</v>
      </c>
      <c r="I4" s="9" t="s">
        <v>31</v>
      </c>
      <c r="J4" s="9" t="s">
        <v>32</v>
      </c>
      <c r="K4" s="9" t="s">
        <v>33</v>
      </c>
      <c r="L4" s="9" t="s">
        <v>34</v>
      </c>
      <c r="M4" s="9" t="s">
        <v>35</v>
      </c>
      <c r="N4" s="9" t="s">
        <v>36</v>
      </c>
      <c r="O4" s="9" t="s">
        <v>37</v>
      </c>
      <c r="P4" s="9" t="s">
        <v>38</v>
      </c>
      <c r="Q4" s="9" t="s">
        <v>39</v>
      </c>
    </row>
    <row r="5" customFormat="false" ht="15" hidden="false" customHeight="false" outlineLevel="0" collapsed="false">
      <c r="A5" s="10" t="n">
        <v>46267</v>
      </c>
      <c r="B5" s="11" t="s">
        <v>40</v>
      </c>
      <c r="C5" s="11" t="s">
        <v>41</v>
      </c>
      <c r="D5" s="12" t="n">
        <v>50</v>
      </c>
      <c r="E5" s="10" t="n">
        <v>46297</v>
      </c>
      <c r="F5" s="13" t="n">
        <v>1</v>
      </c>
      <c r="G5" s="12" t="n">
        <v>1</v>
      </c>
      <c r="H5" s="12" t="n">
        <v>0.65</v>
      </c>
      <c r="I5" s="10"/>
      <c r="J5" s="12"/>
      <c r="K5" s="11" t="s">
        <v>42</v>
      </c>
      <c r="L5" s="11" t="s">
        <v>43</v>
      </c>
      <c r="M5" s="14" t="n">
        <f aca="false">IF($B5="","",(G5-N(J5))*100*F5-N(H5))</f>
        <v>99.35</v>
      </c>
      <c r="N5" s="15" t="n">
        <f aca="false">IF($B5="","",D5*100*F5)</f>
        <v>5000</v>
      </c>
      <c r="O5" s="16" t="n">
        <f aca="true">IF(OR($B5="",A5=""),"",MAX(1,IF(I5&lt;&gt;"",I5,IF(AND(K5&lt;&gt;"Open",E5&lt;&gt;""),E5,TODAY()))-A5))</f>
        <v>30</v>
      </c>
      <c r="P5" s="17" t="n">
        <f aca="false">IF(OR($B5="",O5=""),"",IFERROR(M5/N5*365/O5,""))</f>
        <v>0.241751666666667</v>
      </c>
      <c r="Q5" s="18" t="n">
        <f aca="false">IF(OR($B5="",A5=""),"",DATE(YEAR(A5),MONTH(A5),1))</f>
        <v>46266</v>
      </c>
    </row>
    <row r="6" customFormat="false" ht="15" hidden="false" customHeight="false" outlineLevel="0" collapsed="false">
      <c r="A6" s="19"/>
      <c r="B6" s="20"/>
      <c r="C6" s="20"/>
      <c r="D6" s="21"/>
      <c r="E6" s="19"/>
      <c r="F6" s="22"/>
      <c r="G6" s="21"/>
      <c r="H6" s="21"/>
      <c r="I6" s="19"/>
      <c r="J6" s="21"/>
      <c r="K6" s="20"/>
      <c r="L6" s="20"/>
      <c r="M6" s="14" t="str">
        <f aca="false">IF($B6="","",(G6-N(J6))*100*F6-N(H6))</f>
        <v/>
      </c>
      <c r="N6" s="15" t="str">
        <f aca="false">IF($B6="","",D6*100*F6)</f>
        <v/>
      </c>
      <c r="O6" s="16" t="str">
        <f aca="true">IF(OR($B6="",A6=""),"",MAX(1,IF(I6&lt;&gt;"",I6,IF(AND(K6&lt;&gt;"Open",E6&lt;&gt;""),E6,TODAY()))-A6))</f>
        <v/>
      </c>
      <c r="P6" s="17" t="str">
        <f aca="false">IF(OR($B6="",O6=""),"",IFERROR(M6/N6*365/O6,""))</f>
        <v/>
      </c>
      <c r="Q6" s="18" t="str">
        <f aca="false">IF(OR($B6="",A6=""),"",DATE(YEAR(A6),MONTH(A6),1))</f>
        <v/>
      </c>
    </row>
    <row r="7" customFormat="false" ht="15" hidden="false" customHeight="false" outlineLevel="0" collapsed="false">
      <c r="A7" s="19"/>
      <c r="B7" s="20"/>
      <c r="C7" s="20"/>
      <c r="D7" s="21"/>
      <c r="E7" s="19"/>
      <c r="F7" s="22"/>
      <c r="G7" s="21"/>
      <c r="H7" s="21"/>
      <c r="I7" s="19"/>
      <c r="J7" s="21"/>
      <c r="K7" s="20"/>
      <c r="L7" s="20"/>
      <c r="M7" s="14" t="str">
        <f aca="false">IF($B7="","",(G7-N(J7))*100*F7-N(H7))</f>
        <v/>
      </c>
      <c r="N7" s="15" t="str">
        <f aca="false">IF($B7="","",D7*100*F7)</f>
        <v/>
      </c>
      <c r="O7" s="16" t="str">
        <f aca="true">IF(OR($B7="",A7=""),"",MAX(1,IF(I7&lt;&gt;"",I7,IF(AND(K7&lt;&gt;"Open",E7&lt;&gt;""),E7,TODAY()))-A7))</f>
        <v/>
      </c>
      <c r="P7" s="17" t="str">
        <f aca="false">IF(OR($B7="",O7=""),"",IFERROR(M7/N7*365/O7,""))</f>
        <v/>
      </c>
      <c r="Q7" s="18" t="str">
        <f aca="false">IF(OR($B7="",A7=""),"",DATE(YEAR(A7),MONTH(A7),1))</f>
        <v/>
      </c>
    </row>
    <row r="8" customFormat="false" ht="15" hidden="false" customHeight="false" outlineLevel="0" collapsed="false">
      <c r="A8" s="19"/>
      <c r="B8" s="20"/>
      <c r="C8" s="20"/>
      <c r="D8" s="21"/>
      <c r="E8" s="19"/>
      <c r="F8" s="22"/>
      <c r="G8" s="21"/>
      <c r="H8" s="21"/>
      <c r="I8" s="19"/>
      <c r="J8" s="21"/>
      <c r="K8" s="20"/>
      <c r="L8" s="20"/>
      <c r="M8" s="14" t="str">
        <f aca="false">IF($B8="","",(G8-N(J8))*100*F8-N(H8))</f>
        <v/>
      </c>
      <c r="N8" s="15" t="str">
        <f aca="false">IF($B8="","",D8*100*F8)</f>
        <v/>
      </c>
      <c r="O8" s="16" t="str">
        <f aca="true">IF(OR($B8="",A8=""),"",MAX(1,IF(I8&lt;&gt;"",I8,IF(AND(K8&lt;&gt;"Open",E8&lt;&gt;""),E8,TODAY()))-A8))</f>
        <v/>
      </c>
      <c r="P8" s="17" t="str">
        <f aca="false">IF(OR($B8="",O8=""),"",IFERROR(M8/N8*365/O8,""))</f>
        <v/>
      </c>
      <c r="Q8" s="18" t="str">
        <f aca="false">IF(OR($B8="",A8=""),"",DATE(YEAR(A8),MONTH(A8),1))</f>
        <v/>
      </c>
    </row>
    <row r="9" customFormat="false" ht="15" hidden="false" customHeight="false" outlineLevel="0" collapsed="false">
      <c r="A9" s="19"/>
      <c r="B9" s="20"/>
      <c r="C9" s="20"/>
      <c r="D9" s="21"/>
      <c r="E9" s="19"/>
      <c r="F9" s="22"/>
      <c r="G9" s="21"/>
      <c r="H9" s="21"/>
      <c r="I9" s="19"/>
      <c r="J9" s="21"/>
      <c r="K9" s="20"/>
      <c r="L9" s="20"/>
      <c r="M9" s="14" t="str">
        <f aca="false">IF($B9="","",(G9-N(J9))*100*F9-N(H9))</f>
        <v/>
      </c>
      <c r="N9" s="15" t="str">
        <f aca="false">IF($B9="","",D9*100*F9)</f>
        <v/>
      </c>
      <c r="O9" s="16" t="str">
        <f aca="true">IF(OR($B9="",A9=""),"",MAX(1,IF(I9&lt;&gt;"",I9,IF(AND(K9&lt;&gt;"Open",E9&lt;&gt;""),E9,TODAY()))-A9))</f>
        <v/>
      </c>
      <c r="P9" s="17" t="str">
        <f aca="false">IF(OR($B9="",O9=""),"",IFERROR(M9/N9*365/O9,""))</f>
        <v/>
      </c>
      <c r="Q9" s="18" t="str">
        <f aca="false">IF(OR($B9="",A9=""),"",DATE(YEAR(A9),MONTH(A9),1))</f>
        <v/>
      </c>
    </row>
    <row r="10" customFormat="false" ht="15" hidden="false" customHeight="false" outlineLevel="0" collapsed="false">
      <c r="A10" s="19"/>
      <c r="B10" s="20"/>
      <c r="C10" s="20"/>
      <c r="D10" s="21"/>
      <c r="E10" s="19"/>
      <c r="F10" s="22"/>
      <c r="G10" s="21"/>
      <c r="H10" s="21"/>
      <c r="I10" s="19"/>
      <c r="J10" s="21"/>
      <c r="K10" s="20"/>
      <c r="L10" s="20"/>
      <c r="M10" s="14" t="str">
        <f aca="false">IF($B10="","",(G10-N(J10))*100*F10-N(H10))</f>
        <v/>
      </c>
      <c r="N10" s="15" t="str">
        <f aca="false">IF($B10="","",D10*100*F10)</f>
        <v/>
      </c>
      <c r="O10" s="16" t="str">
        <f aca="true">IF(OR($B10="",A10=""),"",MAX(1,IF(I10&lt;&gt;"",I10,IF(AND(K10&lt;&gt;"Open",E10&lt;&gt;""),E10,TODAY()))-A10))</f>
        <v/>
      </c>
      <c r="P10" s="17" t="str">
        <f aca="false">IF(OR($B10="",O10=""),"",IFERROR(M10/N10*365/O10,""))</f>
        <v/>
      </c>
      <c r="Q10" s="18" t="str">
        <f aca="false">IF(OR($B10="",A10=""),"",DATE(YEAR(A10),MONTH(A10),1))</f>
        <v/>
      </c>
    </row>
    <row r="11" customFormat="false" ht="15" hidden="false" customHeight="false" outlineLevel="0" collapsed="false">
      <c r="A11" s="19"/>
      <c r="B11" s="20"/>
      <c r="C11" s="20"/>
      <c r="D11" s="21"/>
      <c r="E11" s="19"/>
      <c r="F11" s="22"/>
      <c r="G11" s="21"/>
      <c r="H11" s="21"/>
      <c r="I11" s="19"/>
      <c r="J11" s="21"/>
      <c r="K11" s="20"/>
      <c r="L11" s="20"/>
      <c r="M11" s="14" t="str">
        <f aca="false">IF($B11="","",(G11-N(J11))*100*F11-N(H11))</f>
        <v/>
      </c>
      <c r="N11" s="15" t="str">
        <f aca="false">IF($B11="","",D11*100*F11)</f>
        <v/>
      </c>
      <c r="O11" s="16" t="str">
        <f aca="true">IF(OR($B11="",A11=""),"",MAX(1,IF(I11&lt;&gt;"",I11,IF(AND(K11&lt;&gt;"Open",E11&lt;&gt;""),E11,TODAY()))-A11))</f>
        <v/>
      </c>
      <c r="P11" s="17" t="str">
        <f aca="false">IF(OR($B11="",O11=""),"",IFERROR(M11/N11*365/O11,""))</f>
        <v/>
      </c>
      <c r="Q11" s="18" t="str">
        <f aca="false">IF(OR($B11="",A11=""),"",DATE(YEAR(A11),MONTH(A11),1))</f>
        <v/>
      </c>
    </row>
    <row r="12" customFormat="false" ht="15" hidden="false" customHeight="false" outlineLevel="0" collapsed="false">
      <c r="A12" s="19"/>
      <c r="B12" s="20"/>
      <c r="C12" s="20"/>
      <c r="D12" s="21"/>
      <c r="E12" s="19"/>
      <c r="F12" s="22"/>
      <c r="G12" s="21"/>
      <c r="H12" s="21"/>
      <c r="I12" s="19"/>
      <c r="J12" s="21"/>
      <c r="K12" s="20"/>
      <c r="L12" s="20"/>
      <c r="M12" s="14" t="str">
        <f aca="false">IF($B12="","",(G12-N(J12))*100*F12-N(H12))</f>
        <v/>
      </c>
      <c r="N12" s="15" t="str">
        <f aca="false">IF($B12="","",D12*100*F12)</f>
        <v/>
      </c>
      <c r="O12" s="16" t="str">
        <f aca="true">IF(OR($B12="",A12=""),"",MAX(1,IF(I12&lt;&gt;"",I12,IF(AND(K12&lt;&gt;"Open",E12&lt;&gt;""),E12,TODAY()))-A12))</f>
        <v/>
      </c>
      <c r="P12" s="17" t="str">
        <f aca="false">IF(OR($B12="",O12=""),"",IFERROR(M12/N12*365/O12,""))</f>
        <v/>
      </c>
      <c r="Q12" s="18" t="str">
        <f aca="false">IF(OR($B12="",A12=""),"",DATE(YEAR(A12),MONTH(A12),1))</f>
        <v/>
      </c>
    </row>
    <row r="13" customFormat="false" ht="15" hidden="false" customHeight="false" outlineLevel="0" collapsed="false">
      <c r="A13" s="19"/>
      <c r="B13" s="20"/>
      <c r="C13" s="20"/>
      <c r="D13" s="21"/>
      <c r="E13" s="19"/>
      <c r="F13" s="22"/>
      <c r="G13" s="21"/>
      <c r="H13" s="21"/>
      <c r="I13" s="19"/>
      <c r="J13" s="21"/>
      <c r="K13" s="20"/>
      <c r="L13" s="20"/>
      <c r="M13" s="14" t="str">
        <f aca="false">IF($B13="","",(G13-N(J13))*100*F13-N(H13))</f>
        <v/>
      </c>
      <c r="N13" s="15" t="str">
        <f aca="false">IF($B13="","",D13*100*F13)</f>
        <v/>
      </c>
      <c r="O13" s="16" t="str">
        <f aca="true">IF(OR($B13="",A13=""),"",MAX(1,IF(I13&lt;&gt;"",I13,IF(AND(K13&lt;&gt;"Open",E13&lt;&gt;""),E13,TODAY()))-A13))</f>
        <v/>
      </c>
      <c r="P13" s="17" t="str">
        <f aca="false">IF(OR($B13="",O13=""),"",IFERROR(M13/N13*365/O13,""))</f>
        <v/>
      </c>
      <c r="Q13" s="18" t="str">
        <f aca="false">IF(OR($B13="",A13=""),"",DATE(YEAR(A13),MONTH(A13),1))</f>
        <v/>
      </c>
    </row>
    <row r="14" customFormat="false" ht="15" hidden="false" customHeight="false" outlineLevel="0" collapsed="false">
      <c r="A14" s="19"/>
      <c r="B14" s="20"/>
      <c r="C14" s="20"/>
      <c r="D14" s="21"/>
      <c r="E14" s="19"/>
      <c r="F14" s="22"/>
      <c r="G14" s="21"/>
      <c r="H14" s="21"/>
      <c r="I14" s="19"/>
      <c r="J14" s="21"/>
      <c r="K14" s="20"/>
      <c r="L14" s="20"/>
      <c r="M14" s="14" t="str">
        <f aca="false">IF($B14="","",(G14-N(J14))*100*F14-N(H14))</f>
        <v/>
      </c>
      <c r="N14" s="15" t="str">
        <f aca="false">IF($B14="","",D14*100*F14)</f>
        <v/>
      </c>
      <c r="O14" s="16" t="str">
        <f aca="true">IF(OR($B14="",A14=""),"",MAX(1,IF(I14&lt;&gt;"",I14,IF(AND(K14&lt;&gt;"Open",E14&lt;&gt;""),E14,TODAY()))-A14))</f>
        <v/>
      </c>
      <c r="P14" s="17" t="str">
        <f aca="false">IF(OR($B14="",O14=""),"",IFERROR(M14/N14*365/O14,""))</f>
        <v/>
      </c>
      <c r="Q14" s="18" t="str">
        <f aca="false">IF(OR($B14="",A14=""),"",DATE(YEAR(A14),MONTH(A14),1))</f>
        <v/>
      </c>
    </row>
    <row r="15" customFormat="false" ht="15" hidden="false" customHeight="false" outlineLevel="0" collapsed="false">
      <c r="A15" s="19"/>
      <c r="B15" s="20"/>
      <c r="C15" s="20"/>
      <c r="D15" s="21"/>
      <c r="E15" s="19"/>
      <c r="F15" s="22"/>
      <c r="G15" s="21"/>
      <c r="H15" s="21"/>
      <c r="I15" s="19"/>
      <c r="J15" s="21"/>
      <c r="K15" s="20"/>
      <c r="L15" s="20"/>
      <c r="M15" s="14" t="str">
        <f aca="false">IF($B15="","",(G15-N(J15))*100*F15-N(H15))</f>
        <v/>
      </c>
      <c r="N15" s="15" t="str">
        <f aca="false">IF($B15="","",D15*100*F15)</f>
        <v/>
      </c>
      <c r="O15" s="16" t="str">
        <f aca="true">IF(OR($B15="",A15=""),"",MAX(1,IF(I15&lt;&gt;"",I15,IF(AND(K15&lt;&gt;"Open",E15&lt;&gt;""),E15,TODAY()))-A15))</f>
        <v/>
      </c>
      <c r="P15" s="17" t="str">
        <f aca="false">IF(OR($B15="",O15=""),"",IFERROR(M15/N15*365/O15,""))</f>
        <v/>
      </c>
      <c r="Q15" s="18" t="str">
        <f aca="false">IF(OR($B15="",A15=""),"",DATE(YEAR(A15),MONTH(A15),1))</f>
        <v/>
      </c>
    </row>
    <row r="16" customFormat="false" ht="15" hidden="false" customHeight="false" outlineLevel="0" collapsed="false">
      <c r="A16" s="19"/>
      <c r="B16" s="20"/>
      <c r="C16" s="20"/>
      <c r="D16" s="21"/>
      <c r="E16" s="19"/>
      <c r="F16" s="22"/>
      <c r="G16" s="21"/>
      <c r="H16" s="21"/>
      <c r="I16" s="19"/>
      <c r="J16" s="21"/>
      <c r="K16" s="20"/>
      <c r="L16" s="20"/>
      <c r="M16" s="14" t="str">
        <f aca="false">IF($B16="","",(G16-N(J16))*100*F16-N(H16))</f>
        <v/>
      </c>
      <c r="N16" s="15" t="str">
        <f aca="false">IF($B16="","",D16*100*F16)</f>
        <v/>
      </c>
      <c r="O16" s="16" t="str">
        <f aca="true">IF(OR($B16="",A16=""),"",MAX(1,IF(I16&lt;&gt;"",I16,IF(AND(K16&lt;&gt;"Open",E16&lt;&gt;""),E16,TODAY()))-A16))</f>
        <v/>
      </c>
      <c r="P16" s="17" t="str">
        <f aca="false">IF(OR($B16="",O16=""),"",IFERROR(M16/N16*365/O16,""))</f>
        <v/>
      </c>
      <c r="Q16" s="18" t="str">
        <f aca="false">IF(OR($B16="",A16=""),"",DATE(YEAR(A16),MONTH(A16),1))</f>
        <v/>
      </c>
    </row>
    <row r="17" customFormat="false" ht="15" hidden="false" customHeight="false" outlineLevel="0" collapsed="false">
      <c r="A17" s="19"/>
      <c r="B17" s="20"/>
      <c r="C17" s="20"/>
      <c r="D17" s="21"/>
      <c r="E17" s="19"/>
      <c r="F17" s="22"/>
      <c r="G17" s="21"/>
      <c r="H17" s="21"/>
      <c r="I17" s="19"/>
      <c r="J17" s="21"/>
      <c r="K17" s="20"/>
      <c r="L17" s="20"/>
      <c r="M17" s="14" t="str">
        <f aca="false">IF($B17="","",(G17-N(J17))*100*F17-N(H17))</f>
        <v/>
      </c>
      <c r="N17" s="15" t="str">
        <f aca="false">IF($B17="","",D17*100*F17)</f>
        <v/>
      </c>
      <c r="O17" s="16" t="str">
        <f aca="true">IF(OR($B17="",A17=""),"",MAX(1,IF(I17&lt;&gt;"",I17,IF(AND(K17&lt;&gt;"Open",E17&lt;&gt;""),E17,TODAY()))-A17))</f>
        <v/>
      </c>
      <c r="P17" s="17" t="str">
        <f aca="false">IF(OR($B17="",O17=""),"",IFERROR(M17/N17*365/O17,""))</f>
        <v/>
      </c>
      <c r="Q17" s="18" t="str">
        <f aca="false">IF(OR($B17="",A17=""),"",DATE(YEAR(A17),MONTH(A17),1))</f>
        <v/>
      </c>
    </row>
    <row r="18" customFormat="false" ht="15" hidden="false" customHeight="false" outlineLevel="0" collapsed="false">
      <c r="A18" s="19"/>
      <c r="B18" s="20"/>
      <c r="C18" s="20"/>
      <c r="D18" s="21"/>
      <c r="E18" s="19"/>
      <c r="F18" s="22"/>
      <c r="G18" s="21"/>
      <c r="H18" s="21"/>
      <c r="I18" s="19"/>
      <c r="J18" s="21"/>
      <c r="K18" s="20"/>
      <c r="L18" s="20"/>
      <c r="M18" s="14" t="str">
        <f aca="false">IF($B18="","",(G18-N(J18))*100*F18-N(H18))</f>
        <v/>
      </c>
      <c r="N18" s="15" t="str">
        <f aca="false">IF($B18="","",D18*100*F18)</f>
        <v/>
      </c>
      <c r="O18" s="16" t="str">
        <f aca="true">IF(OR($B18="",A18=""),"",MAX(1,IF(I18&lt;&gt;"",I18,IF(AND(K18&lt;&gt;"Open",E18&lt;&gt;""),E18,TODAY()))-A18))</f>
        <v/>
      </c>
      <c r="P18" s="17" t="str">
        <f aca="false">IF(OR($B18="",O18=""),"",IFERROR(M18/N18*365/O18,""))</f>
        <v/>
      </c>
      <c r="Q18" s="18" t="str">
        <f aca="false">IF(OR($B18="",A18=""),"",DATE(YEAR(A18),MONTH(A18),1))</f>
        <v/>
      </c>
    </row>
    <row r="19" customFormat="false" ht="15" hidden="false" customHeight="false" outlineLevel="0" collapsed="false">
      <c r="A19" s="19"/>
      <c r="B19" s="20"/>
      <c r="C19" s="20"/>
      <c r="D19" s="21"/>
      <c r="E19" s="19"/>
      <c r="F19" s="22"/>
      <c r="G19" s="21"/>
      <c r="H19" s="21"/>
      <c r="I19" s="19"/>
      <c r="J19" s="21"/>
      <c r="K19" s="20"/>
      <c r="L19" s="20"/>
      <c r="M19" s="14" t="str">
        <f aca="false">IF($B19="","",(G19-N(J19))*100*F19-N(H19))</f>
        <v/>
      </c>
      <c r="N19" s="15" t="str">
        <f aca="false">IF($B19="","",D19*100*F19)</f>
        <v/>
      </c>
      <c r="O19" s="16" t="str">
        <f aca="true">IF(OR($B19="",A19=""),"",MAX(1,IF(I19&lt;&gt;"",I19,IF(AND(K19&lt;&gt;"Open",E19&lt;&gt;""),E19,TODAY()))-A19))</f>
        <v/>
      </c>
      <c r="P19" s="17" t="str">
        <f aca="false">IF(OR($B19="",O19=""),"",IFERROR(M19/N19*365/O19,""))</f>
        <v/>
      </c>
      <c r="Q19" s="18" t="str">
        <f aca="false">IF(OR($B19="",A19=""),"",DATE(YEAR(A19),MONTH(A19),1))</f>
        <v/>
      </c>
    </row>
    <row r="20" customFormat="false" ht="15" hidden="false" customHeight="false" outlineLevel="0" collapsed="false">
      <c r="A20" s="19"/>
      <c r="B20" s="20"/>
      <c r="C20" s="20"/>
      <c r="D20" s="21"/>
      <c r="E20" s="19"/>
      <c r="F20" s="22"/>
      <c r="G20" s="21"/>
      <c r="H20" s="21"/>
      <c r="I20" s="19"/>
      <c r="J20" s="21"/>
      <c r="K20" s="20"/>
      <c r="L20" s="20"/>
      <c r="M20" s="14" t="str">
        <f aca="false">IF($B20="","",(G20-N(J20))*100*F20-N(H20))</f>
        <v/>
      </c>
      <c r="N20" s="15" t="str">
        <f aca="false">IF($B20="","",D20*100*F20)</f>
        <v/>
      </c>
      <c r="O20" s="16" t="str">
        <f aca="true">IF(OR($B20="",A20=""),"",MAX(1,IF(I20&lt;&gt;"",I20,IF(AND(K20&lt;&gt;"Open",E20&lt;&gt;""),E20,TODAY()))-A20))</f>
        <v/>
      </c>
      <c r="P20" s="17" t="str">
        <f aca="false">IF(OR($B20="",O20=""),"",IFERROR(M20/N20*365/O20,""))</f>
        <v/>
      </c>
      <c r="Q20" s="18" t="str">
        <f aca="false">IF(OR($B20="",A20=""),"",DATE(YEAR(A20),MONTH(A20),1))</f>
        <v/>
      </c>
    </row>
    <row r="21" customFormat="false" ht="15" hidden="false" customHeight="false" outlineLevel="0" collapsed="false">
      <c r="A21" s="19"/>
      <c r="B21" s="20"/>
      <c r="C21" s="20"/>
      <c r="D21" s="21"/>
      <c r="E21" s="19"/>
      <c r="F21" s="22"/>
      <c r="G21" s="21"/>
      <c r="H21" s="21"/>
      <c r="I21" s="19"/>
      <c r="J21" s="21"/>
      <c r="K21" s="20"/>
      <c r="L21" s="20"/>
      <c r="M21" s="14" t="str">
        <f aca="false">IF($B21="","",(G21-N(J21))*100*F21-N(H21))</f>
        <v/>
      </c>
      <c r="N21" s="15" t="str">
        <f aca="false">IF($B21="","",D21*100*F21)</f>
        <v/>
      </c>
      <c r="O21" s="16" t="str">
        <f aca="true">IF(OR($B21="",A21=""),"",MAX(1,IF(I21&lt;&gt;"",I21,IF(AND(K21&lt;&gt;"Open",E21&lt;&gt;""),E21,TODAY()))-A21))</f>
        <v/>
      </c>
      <c r="P21" s="17" t="str">
        <f aca="false">IF(OR($B21="",O21=""),"",IFERROR(M21/N21*365/O21,""))</f>
        <v/>
      </c>
      <c r="Q21" s="18" t="str">
        <f aca="false">IF(OR($B21="",A21=""),"",DATE(YEAR(A21),MONTH(A21),1))</f>
        <v/>
      </c>
    </row>
    <row r="22" customFormat="false" ht="15" hidden="false" customHeight="false" outlineLevel="0" collapsed="false">
      <c r="A22" s="19"/>
      <c r="B22" s="20"/>
      <c r="C22" s="20"/>
      <c r="D22" s="21"/>
      <c r="E22" s="19"/>
      <c r="F22" s="22"/>
      <c r="G22" s="21"/>
      <c r="H22" s="21"/>
      <c r="I22" s="19"/>
      <c r="J22" s="21"/>
      <c r="K22" s="20"/>
      <c r="L22" s="20"/>
      <c r="M22" s="14" t="str">
        <f aca="false">IF($B22="","",(G22-N(J22))*100*F22-N(H22))</f>
        <v/>
      </c>
      <c r="N22" s="15" t="str">
        <f aca="false">IF($B22="","",D22*100*F22)</f>
        <v/>
      </c>
      <c r="O22" s="16" t="str">
        <f aca="true">IF(OR($B22="",A22=""),"",MAX(1,IF(I22&lt;&gt;"",I22,IF(AND(K22&lt;&gt;"Open",E22&lt;&gt;""),E22,TODAY()))-A22))</f>
        <v/>
      </c>
      <c r="P22" s="17" t="str">
        <f aca="false">IF(OR($B22="",O22=""),"",IFERROR(M22/N22*365/O22,""))</f>
        <v/>
      </c>
      <c r="Q22" s="18" t="str">
        <f aca="false">IF(OR($B22="",A22=""),"",DATE(YEAR(A22),MONTH(A22),1))</f>
        <v/>
      </c>
    </row>
    <row r="23" customFormat="false" ht="15" hidden="false" customHeight="false" outlineLevel="0" collapsed="false">
      <c r="A23" s="19"/>
      <c r="B23" s="20"/>
      <c r="C23" s="20"/>
      <c r="D23" s="21"/>
      <c r="E23" s="19"/>
      <c r="F23" s="22"/>
      <c r="G23" s="21"/>
      <c r="H23" s="21"/>
      <c r="I23" s="19"/>
      <c r="J23" s="21"/>
      <c r="K23" s="20"/>
      <c r="L23" s="20"/>
      <c r="M23" s="14" t="str">
        <f aca="false">IF($B23="","",(G23-N(J23))*100*F23-N(H23))</f>
        <v/>
      </c>
      <c r="N23" s="15" t="str">
        <f aca="false">IF($B23="","",D23*100*F23)</f>
        <v/>
      </c>
      <c r="O23" s="16" t="str">
        <f aca="true">IF(OR($B23="",A23=""),"",MAX(1,IF(I23&lt;&gt;"",I23,IF(AND(K23&lt;&gt;"Open",E23&lt;&gt;""),E23,TODAY()))-A23))</f>
        <v/>
      </c>
      <c r="P23" s="17" t="str">
        <f aca="false">IF(OR($B23="",O23=""),"",IFERROR(M23/N23*365/O23,""))</f>
        <v/>
      </c>
      <c r="Q23" s="18" t="str">
        <f aca="false">IF(OR($B23="",A23=""),"",DATE(YEAR(A23),MONTH(A23),1))</f>
        <v/>
      </c>
    </row>
    <row r="24" customFormat="false" ht="15" hidden="false" customHeight="false" outlineLevel="0" collapsed="false">
      <c r="A24" s="19"/>
      <c r="B24" s="20"/>
      <c r="C24" s="20"/>
      <c r="D24" s="21"/>
      <c r="E24" s="19"/>
      <c r="F24" s="22"/>
      <c r="G24" s="21"/>
      <c r="H24" s="21"/>
      <c r="I24" s="19"/>
      <c r="J24" s="21"/>
      <c r="K24" s="20"/>
      <c r="L24" s="20"/>
      <c r="M24" s="14" t="str">
        <f aca="false">IF($B24="","",(G24-N(J24))*100*F24-N(H24))</f>
        <v/>
      </c>
      <c r="N24" s="15" t="str">
        <f aca="false">IF($B24="","",D24*100*F24)</f>
        <v/>
      </c>
      <c r="O24" s="16" t="str">
        <f aca="true">IF(OR($B24="",A24=""),"",MAX(1,IF(I24&lt;&gt;"",I24,IF(AND(K24&lt;&gt;"Open",E24&lt;&gt;""),E24,TODAY()))-A24))</f>
        <v/>
      </c>
      <c r="P24" s="17" t="str">
        <f aca="false">IF(OR($B24="",O24=""),"",IFERROR(M24/N24*365/O24,""))</f>
        <v/>
      </c>
      <c r="Q24" s="18" t="str">
        <f aca="false">IF(OR($B24="",A24=""),"",DATE(YEAR(A24),MONTH(A24),1))</f>
        <v/>
      </c>
    </row>
    <row r="25" customFormat="false" ht="15" hidden="false" customHeight="false" outlineLevel="0" collapsed="false">
      <c r="A25" s="19"/>
      <c r="B25" s="20"/>
      <c r="C25" s="20"/>
      <c r="D25" s="21"/>
      <c r="E25" s="19"/>
      <c r="F25" s="22"/>
      <c r="G25" s="21"/>
      <c r="H25" s="21"/>
      <c r="I25" s="19"/>
      <c r="J25" s="21"/>
      <c r="K25" s="20"/>
      <c r="L25" s="20"/>
      <c r="M25" s="14" t="str">
        <f aca="false">IF($B25="","",(G25-N(J25))*100*F25-N(H25))</f>
        <v/>
      </c>
      <c r="N25" s="15" t="str">
        <f aca="false">IF($B25="","",D25*100*F25)</f>
        <v/>
      </c>
      <c r="O25" s="16" t="str">
        <f aca="true">IF(OR($B25="",A25=""),"",MAX(1,IF(I25&lt;&gt;"",I25,IF(AND(K25&lt;&gt;"Open",E25&lt;&gt;""),E25,TODAY()))-A25))</f>
        <v/>
      </c>
      <c r="P25" s="17" t="str">
        <f aca="false">IF(OR($B25="",O25=""),"",IFERROR(M25/N25*365/O25,""))</f>
        <v/>
      </c>
      <c r="Q25" s="18" t="str">
        <f aca="false">IF(OR($B25="",A25=""),"",DATE(YEAR(A25),MONTH(A25),1))</f>
        <v/>
      </c>
    </row>
    <row r="26" customFormat="false" ht="15" hidden="false" customHeight="false" outlineLevel="0" collapsed="false">
      <c r="A26" s="19"/>
      <c r="B26" s="20"/>
      <c r="C26" s="20"/>
      <c r="D26" s="21"/>
      <c r="E26" s="19"/>
      <c r="F26" s="22"/>
      <c r="G26" s="21"/>
      <c r="H26" s="21"/>
      <c r="I26" s="19"/>
      <c r="J26" s="21"/>
      <c r="K26" s="20"/>
      <c r="L26" s="20"/>
      <c r="M26" s="14" t="str">
        <f aca="false">IF($B26="","",(G26-N(J26))*100*F26-N(H26))</f>
        <v/>
      </c>
      <c r="N26" s="15" t="str">
        <f aca="false">IF($B26="","",D26*100*F26)</f>
        <v/>
      </c>
      <c r="O26" s="16" t="str">
        <f aca="true">IF(OR($B26="",A26=""),"",MAX(1,IF(I26&lt;&gt;"",I26,IF(AND(K26&lt;&gt;"Open",E26&lt;&gt;""),E26,TODAY()))-A26))</f>
        <v/>
      </c>
      <c r="P26" s="17" t="str">
        <f aca="false">IF(OR($B26="",O26=""),"",IFERROR(M26/N26*365/O26,""))</f>
        <v/>
      </c>
      <c r="Q26" s="18" t="str">
        <f aca="false">IF(OR($B26="",A26=""),"",DATE(YEAR(A26),MONTH(A26),1))</f>
        <v/>
      </c>
    </row>
    <row r="27" customFormat="false" ht="15" hidden="false" customHeight="false" outlineLevel="0" collapsed="false">
      <c r="A27" s="19"/>
      <c r="B27" s="20"/>
      <c r="C27" s="20"/>
      <c r="D27" s="21"/>
      <c r="E27" s="19"/>
      <c r="F27" s="22"/>
      <c r="G27" s="21"/>
      <c r="H27" s="21"/>
      <c r="I27" s="19"/>
      <c r="J27" s="21"/>
      <c r="K27" s="20"/>
      <c r="L27" s="20"/>
      <c r="M27" s="14" t="str">
        <f aca="false">IF($B27="","",(G27-N(J27))*100*F27-N(H27))</f>
        <v/>
      </c>
      <c r="N27" s="15" t="str">
        <f aca="false">IF($B27="","",D27*100*F27)</f>
        <v/>
      </c>
      <c r="O27" s="16" t="str">
        <f aca="true">IF(OR($B27="",A27=""),"",MAX(1,IF(I27&lt;&gt;"",I27,IF(AND(K27&lt;&gt;"Open",E27&lt;&gt;""),E27,TODAY()))-A27))</f>
        <v/>
      </c>
      <c r="P27" s="17" t="str">
        <f aca="false">IF(OR($B27="",O27=""),"",IFERROR(M27/N27*365/O27,""))</f>
        <v/>
      </c>
      <c r="Q27" s="18" t="str">
        <f aca="false">IF(OR($B27="",A27=""),"",DATE(YEAR(A27),MONTH(A27),1))</f>
        <v/>
      </c>
    </row>
    <row r="28" customFormat="false" ht="15" hidden="false" customHeight="false" outlineLevel="0" collapsed="false">
      <c r="A28" s="19"/>
      <c r="B28" s="20"/>
      <c r="C28" s="20"/>
      <c r="D28" s="21"/>
      <c r="E28" s="19"/>
      <c r="F28" s="22"/>
      <c r="G28" s="21"/>
      <c r="H28" s="21"/>
      <c r="I28" s="19"/>
      <c r="J28" s="21"/>
      <c r="K28" s="20"/>
      <c r="L28" s="20"/>
      <c r="M28" s="14" t="str">
        <f aca="false">IF($B28="","",(G28-N(J28))*100*F28-N(H28))</f>
        <v/>
      </c>
      <c r="N28" s="15" t="str">
        <f aca="false">IF($B28="","",D28*100*F28)</f>
        <v/>
      </c>
      <c r="O28" s="16" t="str">
        <f aca="true">IF(OR($B28="",A28=""),"",MAX(1,IF(I28&lt;&gt;"",I28,IF(AND(K28&lt;&gt;"Open",E28&lt;&gt;""),E28,TODAY()))-A28))</f>
        <v/>
      </c>
      <c r="P28" s="17" t="str">
        <f aca="false">IF(OR($B28="",O28=""),"",IFERROR(M28/N28*365/O28,""))</f>
        <v/>
      </c>
      <c r="Q28" s="18" t="str">
        <f aca="false">IF(OR($B28="",A28=""),"",DATE(YEAR(A28),MONTH(A28),1))</f>
        <v/>
      </c>
    </row>
    <row r="29" customFormat="false" ht="15" hidden="false" customHeight="false" outlineLevel="0" collapsed="false">
      <c r="A29" s="19"/>
      <c r="B29" s="20"/>
      <c r="C29" s="20"/>
      <c r="D29" s="21"/>
      <c r="E29" s="19"/>
      <c r="F29" s="22"/>
      <c r="G29" s="21"/>
      <c r="H29" s="21"/>
      <c r="I29" s="19"/>
      <c r="J29" s="21"/>
      <c r="K29" s="20"/>
      <c r="L29" s="20"/>
      <c r="M29" s="14" t="str">
        <f aca="false">IF($B29="","",(G29-N(J29))*100*F29-N(H29))</f>
        <v/>
      </c>
      <c r="N29" s="15" t="str">
        <f aca="false">IF($B29="","",D29*100*F29)</f>
        <v/>
      </c>
      <c r="O29" s="16" t="str">
        <f aca="true">IF(OR($B29="",A29=""),"",MAX(1,IF(I29&lt;&gt;"",I29,IF(AND(K29&lt;&gt;"Open",E29&lt;&gt;""),E29,TODAY()))-A29))</f>
        <v/>
      </c>
      <c r="P29" s="17" t="str">
        <f aca="false">IF(OR($B29="",O29=""),"",IFERROR(M29/N29*365/O29,""))</f>
        <v/>
      </c>
      <c r="Q29" s="18" t="str">
        <f aca="false">IF(OR($B29="",A29=""),"",DATE(YEAR(A29),MONTH(A29),1))</f>
        <v/>
      </c>
    </row>
    <row r="30" customFormat="false" ht="15" hidden="false" customHeight="false" outlineLevel="0" collapsed="false">
      <c r="A30" s="19"/>
      <c r="B30" s="20"/>
      <c r="C30" s="20"/>
      <c r="D30" s="21"/>
      <c r="E30" s="19"/>
      <c r="F30" s="22"/>
      <c r="G30" s="21"/>
      <c r="H30" s="21"/>
      <c r="I30" s="19"/>
      <c r="J30" s="21"/>
      <c r="K30" s="20"/>
      <c r="L30" s="20"/>
      <c r="M30" s="14" t="str">
        <f aca="false">IF($B30="","",(G30-N(J30))*100*F30-N(H30))</f>
        <v/>
      </c>
      <c r="N30" s="15" t="str">
        <f aca="false">IF($B30="","",D30*100*F30)</f>
        <v/>
      </c>
      <c r="O30" s="16" t="str">
        <f aca="true">IF(OR($B30="",A30=""),"",MAX(1,IF(I30&lt;&gt;"",I30,IF(AND(K30&lt;&gt;"Open",E30&lt;&gt;""),E30,TODAY()))-A30))</f>
        <v/>
      </c>
      <c r="P30" s="17" t="str">
        <f aca="false">IF(OR($B30="",O30=""),"",IFERROR(M30/N30*365/O30,""))</f>
        <v/>
      </c>
      <c r="Q30" s="18" t="str">
        <f aca="false">IF(OR($B30="",A30=""),"",DATE(YEAR(A30),MONTH(A30),1))</f>
        <v/>
      </c>
    </row>
    <row r="31" customFormat="false" ht="15" hidden="false" customHeight="false" outlineLevel="0" collapsed="false">
      <c r="A31" s="19"/>
      <c r="B31" s="20"/>
      <c r="C31" s="20"/>
      <c r="D31" s="21"/>
      <c r="E31" s="19"/>
      <c r="F31" s="22"/>
      <c r="G31" s="21"/>
      <c r="H31" s="21"/>
      <c r="I31" s="19"/>
      <c r="J31" s="21"/>
      <c r="K31" s="20"/>
      <c r="L31" s="20"/>
      <c r="M31" s="14" t="str">
        <f aca="false">IF($B31="","",(G31-N(J31))*100*F31-N(H31))</f>
        <v/>
      </c>
      <c r="N31" s="15" t="str">
        <f aca="false">IF($B31="","",D31*100*F31)</f>
        <v/>
      </c>
      <c r="O31" s="16" t="str">
        <f aca="true">IF(OR($B31="",A31=""),"",MAX(1,IF(I31&lt;&gt;"",I31,IF(AND(K31&lt;&gt;"Open",E31&lt;&gt;""),E31,TODAY()))-A31))</f>
        <v/>
      </c>
      <c r="P31" s="17" t="str">
        <f aca="false">IF(OR($B31="",O31=""),"",IFERROR(M31/N31*365/O31,""))</f>
        <v/>
      </c>
      <c r="Q31" s="18" t="str">
        <f aca="false">IF(OR($B31="",A31=""),"",DATE(YEAR(A31),MONTH(A31),1))</f>
        <v/>
      </c>
    </row>
    <row r="32" customFormat="false" ht="15" hidden="false" customHeight="false" outlineLevel="0" collapsed="false">
      <c r="A32" s="19"/>
      <c r="B32" s="20"/>
      <c r="C32" s="20"/>
      <c r="D32" s="21"/>
      <c r="E32" s="19"/>
      <c r="F32" s="22"/>
      <c r="G32" s="21"/>
      <c r="H32" s="21"/>
      <c r="I32" s="19"/>
      <c r="J32" s="21"/>
      <c r="K32" s="20"/>
      <c r="L32" s="20"/>
      <c r="M32" s="14" t="str">
        <f aca="false">IF($B32="","",(G32-N(J32))*100*F32-N(H32))</f>
        <v/>
      </c>
      <c r="N32" s="15" t="str">
        <f aca="false">IF($B32="","",D32*100*F32)</f>
        <v/>
      </c>
      <c r="O32" s="16" t="str">
        <f aca="true">IF(OR($B32="",A32=""),"",MAX(1,IF(I32&lt;&gt;"",I32,IF(AND(K32&lt;&gt;"Open",E32&lt;&gt;""),E32,TODAY()))-A32))</f>
        <v/>
      </c>
      <c r="P32" s="17" t="str">
        <f aca="false">IF(OR($B32="",O32=""),"",IFERROR(M32/N32*365/O32,""))</f>
        <v/>
      </c>
      <c r="Q32" s="18" t="str">
        <f aca="false">IF(OR($B32="",A32=""),"",DATE(YEAR(A32),MONTH(A32),1))</f>
        <v/>
      </c>
    </row>
    <row r="33" customFormat="false" ht="15" hidden="false" customHeight="false" outlineLevel="0" collapsed="false">
      <c r="A33" s="19"/>
      <c r="B33" s="20"/>
      <c r="C33" s="20"/>
      <c r="D33" s="21"/>
      <c r="E33" s="19"/>
      <c r="F33" s="22"/>
      <c r="G33" s="21"/>
      <c r="H33" s="21"/>
      <c r="I33" s="19"/>
      <c r="J33" s="21"/>
      <c r="K33" s="20"/>
      <c r="L33" s="20"/>
      <c r="M33" s="14" t="str">
        <f aca="false">IF($B33="","",(G33-N(J33))*100*F33-N(H33))</f>
        <v/>
      </c>
      <c r="N33" s="15" t="str">
        <f aca="false">IF($B33="","",D33*100*F33)</f>
        <v/>
      </c>
      <c r="O33" s="16" t="str">
        <f aca="true">IF(OR($B33="",A33=""),"",MAX(1,IF(I33&lt;&gt;"",I33,IF(AND(K33&lt;&gt;"Open",E33&lt;&gt;""),E33,TODAY()))-A33))</f>
        <v/>
      </c>
      <c r="P33" s="17" t="str">
        <f aca="false">IF(OR($B33="",O33=""),"",IFERROR(M33/N33*365/O33,""))</f>
        <v/>
      </c>
      <c r="Q33" s="18" t="str">
        <f aca="false">IF(OR($B33="",A33=""),"",DATE(YEAR(A33),MONTH(A33),1))</f>
        <v/>
      </c>
    </row>
    <row r="34" customFormat="false" ht="15" hidden="false" customHeight="false" outlineLevel="0" collapsed="false">
      <c r="A34" s="19"/>
      <c r="B34" s="20"/>
      <c r="C34" s="20"/>
      <c r="D34" s="21"/>
      <c r="E34" s="19"/>
      <c r="F34" s="22"/>
      <c r="G34" s="21"/>
      <c r="H34" s="21"/>
      <c r="I34" s="19"/>
      <c r="J34" s="21"/>
      <c r="K34" s="20"/>
      <c r="L34" s="20"/>
      <c r="M34" s="14" t="str">
        <f aca="false">IF($B34="","",(G34-N(J34))*100*F34-N(H34))</f>
        <v/>
      </c>
      <c r="N34" s="15" t="str">
        <f aca="false">IF($B34="","",D34*100*F34)</f>
        <v/>
      </c>
      <c r="O34" s="16" t="str">
        <f aca="true">IF(OR($B34="",A34=""),"",MAX(1,IF(I34&lt;&gt;"",I34,IF(AND(K34&lt;&gt;"Open",E34&lt;&gt;""),E34,TODAY()))-A34))</f>
        <v/>
      </c>
      <c r="P34" s="17" t="str">
        <f aca="false">IF(OR($B34="",O34=""),"",IFERROR(M34/N34*365/O34,""))</f>
        <v/>
      </c>
      <c r="Q34" s="18" t="str">
        <f aca="false">IF(OR($B34="",A34=""),"",DATE(YEAR(A34),MONTH(A34),1))</f>
        <v/>
      </c>
    </row>
    <row r="35" customFormat="false" ht="15" hidden="false" customHeight="false" outlineLevel="0" collapsed="false">
      <c r="A35" s="19"/>
      <c r="B35" s="20"/>
      <c r="C35" s="20"/>
      <c r="D35" s="21"/>
      <c r="E35" s="19"/>
      <c r="F35" s="22"/>
      <c r="G35" s="21"/>
      <c r="H35" s="21"/>
      <c r="I35" s="19"/>
      <c r="J35" s="21"/>
      <c r="K35" s="20"/>
      <c r="L35" s="20"/>
      <c r="M35" s="14" t="str">
        <f aca="false">IF($B35="","",(G35-N(J35))*100*F35-N(H35))</f>
        <v/>
      </c>
      <c r="N35" s="15" t="str">
        <f aca="false">IF($B35="","",D35*100*F35)</f>
        <v/>
      </c>
      <c r="O35" s="16" t="str">
        <f aca="true">IF(OR($B35="",A35=""),"",MAX(1,IF(I35&lt;&gt;"",I35,IF(AND(K35&lt;&gt;"Open",E35&lt;&gt;""),E35,TODAY()))-A35))</f>
        <v/>
      </c>
      <c r="P35" s="17" t="str">
        <f aca="false">IF(OR($B35="",O35=""),"",IFERROR(M35/N35*365/O35,""))</f>
        <v/>
      </c>
      <c r="Q35" s="18" t="str">
        <f aca="false">IF(OR($B35="",A35=""),"",DATE(YEAR(A35),MONTH(A35),1))</f>
        <v/>
      </c>
    </row>
    <row r="36" customFormat="false" ht="15" hidden="false" customHeight="false" outlineLevel="0" collapsed="false">
      <c r="A36" s="19"/>
      <c r="B36" s="20"/>
      <c r="C36" s="20"/>
      <c r="D36" s="21"/>
      <c r="E36" s="19"/>
      <c r="F36" s="22"/>
      <c r="G36" s="21"/>
      <c r="H36" s="21"/>
      <c r="I36" s="19"/>
      <c r="J36" s="21"/>
      <c r="K36" s="20"/>
      <c r="L36" s="20"/>
      <c r="M36" s="14" t="str">
        <f aca="false">IF($B36="","",(G36-N(J36))*100*F36-N(H36))</f>
        <v/>
      </c>
      <c r="N36" s="15" t="str">
        <f aca="false">IF($B36="","",D36*100*F36)</f>
        <v/>
      </c>
      <c r="O36" s="16" t="str">
        <f aca="true">IF(OR($B36="",A36=""),"",MAX(1,IF(I36&lt;&gt;"",I36,IF(AND(K36&lt;&gt;"Open",E36&lt;&gt;""),E36,TODAY()))-A36))</f>
        <v/>
      </c>
      <c r="P36" s="17" t="str">
        <f aca="false">IF(OR($B36="",O36=""),"",IFERROR(M36/N36*365/O36,""))</f>
        <v/>
      </c>
      <c r="Q36" s="18" t="str">
        <f aca="false">IF(OR($B36="",A36=""),"",DATE(YEAR(A36),MONTH(A36),1))</f>
        <v/>
      </c>
    </row>
    <row r="37" customFormat="false" ht="15" hidden="false" customHeight="false" outlineLevel="0" collapsed="false">
      <c r="A37" s="19"/>
      <c r="B37" s="20"/>
      <c r="C37" s="20"/>
      <c r="D37" s="21"/>
      <c r="E37" s="19"/>
      <c r="F37" s="22"/>
      <c r="G37" s="21"/>
      <c r="H37" s="21"/>
      <c r="I37" s="19"/>
      <c r="J37" s="21"/>
      <c r="K37" s="20"/>
      <c r="L37" s="20"/>
      <c r="M37" s="14" t="str">
        <f aca="false">IF($B37="","",(G37-N(J37))*100*F37-N(H37))</f>
        <v/>
      </c>
      <c r="N37" s="15" t="str">
        <f aca="false">IF($B37="","",D37*100*F37)</f>
        <v/>
      </c>
      <c r="O37" s="16" t="str">
        <f aca="true">IF(OR($B37="",A37=""),"",MAX(1,IF(I37&lt;&gt;"",I37,IF(AND(K37&lt;&gt;"Open",E37&lt;&gt;""),E37,TODAY()))-A37))</f>
        <v/>
      </c>
      <c r="P37" s="17" t="str">
        <f aca="false">IF(OR($B37="",O37=""),"",IFERROR(M37/N37*365/O37,""))</f>
        <v/>
      </c>
      <c r="Q37" s="18" t="str">
        <f aca="false">IF(OR($B37="",A37=""),"",DATE(YEAR(A37),MONTH(A37),1))</f>
        <v/>
      </c>
    </row>
    <row r="38" customFormat="false" ht="15" hidden="false" customHeight="false" outlineLevel="0" collapsed="false">
      <c r="A38" s="19"/>
      <c r="B38" s="20"/>
      <c r="C38" s="20"/>
      <c r="D38" s="21"/>
      <c r="E38" s="19"/>
      <c r="F38" s="22"/>
      <c r="G38" s="21"/>
      <c r="H38" s="21"/>
      <c r="I38" s="19"/>
      <c r="J38" s="21"/>
      <c r="K38" s="20"/>
      <c r="L38" s="20"/>
      <c r="M38" s="14" t="str">
        <f aca="false">IF($B38="","",(G38-N(J38))*100*F38-N(H38))</f>
        <v/>
      </c>
      <c r="N38" s="15" t="str">
        <f aca="false">IF($B38="","",D38*100*F38)</f>
        <v/>
      </c>
      <c r="O38" s="16" t="str">
        <f aca="true">IF(OR($B38="",A38=""),"",MAX(1,IF(I38&lt;&gt;"",I38,IF(AND(K38&lt;&gt;"Open",E38&lt;&gt;""),E38,TODAY()))-A38))</f>
        <v/>
      </c>
      <c r="P38" s="17" t="str">
        <f aca="false">IF(OR($B38="",O38=""),"",IFERROR(M38/N38*365/O38,""))</f>
        <v/>
      </c>
      <c r="Q38" s="18" t="str">
        <f aca="false">IF(OR($B38="",A38=""),"",DATE(YEAR(A38),MONTH(A38),1))</f>
        <v/>
      </c>
    </row>
    <row r="39" customFormat="false" ht="15" hidden="false" customHeight="false" outlineLevel="0" collapsed="false">
      <c r="A39" s="19"/>
      <c r="B39" s="20"/>
      <c r="C39" s="20"/>
      <c r="D39" s="21"/>
      <c r="E39" s="19"/>
      <c r="F39" s="22"/>
      <c r="G39" s="21"/>
      <c r="H39" s="21"/>
      <c r="I39" s="19"/>
      <c r="J39" s="21"/>
      <c r="K39" s="20"/>
      <c r="L39" s="20"/>
      <c r="M39" s="14" t="str">
        <f aca="false">IF($B39="","",(G39-N(J39))*100*F39-N(H39))</f>
        <v/>
      </c>
      <c r="N39" s="15" t="str">
        <f aca="false">IF($B39="","",D39*100*F39)</f>
        <v/>
      </c>
      <c r="O39" s="16" t="str">
        <f aca="true">IF(OR($B39="",A39=""),"",MAX(1,IF(I39&lt;&gt;"",I39,IF(AND(K39&lt;&gt;"Open",E39&lt;&gt;""),E39,TODAY()))-A39))</f>
        <v/>
      </c>
      <c r="P39" s="17" t="str">
        <f aca="false">IF(OR($B39="",O39=""),"",IFERROR(M39/N39*365/O39,""))</f>
        <v/>
      </c>
      <c r="Q39" s="18" t="str">
        <f aca="false">IF(OR($B39="",A39=""),"",DATE(YEAR(A39),MONTH(A39),1))</f>
        <v/>
      </c>
    </row>
    <row r="40" customFormat="false" ht="15" hidden="false" customHeight="false" outlineLevel="0" collapsed="false">
      <c r="A40" s="19"/>
      <c r="B40" s="20"/>
      <c r="C40" s="20"/>
      <c r="D40" s="21"/>
      <c r="E40" s="19"/>
      <c r="F40" s="22"/>
      <c r="G40" s="21"/>
      <c r="H40" s="21"/>
      <c r="I40" s="19"/>
      <c r="J40" s="21"/>
      <c r="K40" s="20"/>
      <c r="L40" s="20"/>
      <c r="M40" s="14" t="str">
        <f aca="false">IF($B40="","",(G40-N(J40))*100*F40-N(H40))</f>
        <v/>
      </c>
      <c r="N40" s="15" t="str">
        <f aca="false">IF($B40="","",D40*100*F40)</f>
        <v/>
      </c>
      <c r="O40" s="16" t="str">
        <f aca="true">IF(OR($B40="",A40=""),"",MAX(1,IF(I40&lt;&gt;"",I40,IF(AND(K40&lt;&gt;"Open",E40&lt;&gt;""),E40,TODAY()))-A40))</f>
        <v/>
      </c>
      <c r="P40" s="17" t="str">
        <f aca="false">IF(OR($B40="",O40=""),"",IFERROR(M40/N40*365/O40,""))</f>
        <v/>
      </c>
      <c r="Q40" s="18" t="str">
        <f aca="false">IF(OR($B40="",A40=""),"",DATE(YEAR(A40),MONTH(A40),1))</f>
        <v/>
      </c>
    </row>
    <row r="41" customFormat="false" ht="15" hidden="false" customHeight="false" outlineLevel="0" collapsed="false">
      <c r="A41" s="19"/>
      <c r="B41" s="20"/>
      <c r="C41" s="20"/>
      <c r="D41" s="21"/>
      <c r="E41" s="19"/>
      <c r="F41" s="22"/>
      <c r="G41" s="21"/>
      <c r="H41" s="21"/>
      <c r="I41" s="19"/>
      <c r="J41" s="21"/>
      <c r="K41" s="20"/>
      <c r="L41" s="20"/>
      <c r="M41" s="14" t="str">
        <f aca="false">IF($B41="","",(G41-N(J41))*100*F41-N(H41))</f>
        <v/>
      </c>
      <c r="N41" s="15" t="str">
        <f aca="false">IF($B41="","",D41*100*F41)</f>
        <v/>
      </c>
      <c r="O41" s="16" t="str">
        <f aca="true">IF(OR($B41="",A41=""),"",MAX(1,IF(I41&lt;&gt;"",I41,IF(AND(K41&lt;&gt;"Open",E41&lt;&gt;""),E41,TODAY()))-A41))</f>
        <v/>
      </c>
      <c r="P41" s="17" t="str">
        <f aca="false">IF(OR($B41="",O41=""),"",IFERROR(M41/N41*365/O41,""))</f>
        <v/>
      </c>
      <c r="Q41" s="18" t="str">
        <f aca="false">IF(OR($B41="",A41=""),"",DATE(YEAR(A41),MONTH(A41),1))</f>
        <v/>
      </c>
    </row>
    <row r="42" customFormat="false" ht="15" hidden="false" customHeight="false" outlineLevel="0" collapsed="false">
      <c r="A42" s="19"/>
      <c r="B42" s="20"/>
      <c r="C42" s="20"/>
      <c r="D42" s="21"/>
      <c r="E42" s="19"/>
      <c r="F42" s="22"/>
      <c r="G42" s="21"/>
      <c r="H42" s="21"/>
      <c r="I42" s="19"/>
      <c r="J42" s="21"/>
      <c r="K42" s="20"/>
      <c r="L42" s="20"/>
      <c r="M42" s="14" t="str">
        <f aca="false">IF($B42="","",(G42-N(J42))*100*F42-N(H42))</f>
        <v/>
      </c>
      <c r="N42" s="15" t="str">
        <f aca="false">IF($B42="","",D42*100*F42)</f>
        <v/>
      </c>
      <c r="O42" s="16" t="str">
        <f aca="true">IF(OR($B42="",A42=""),"",MAX(1,IF(I42&lt;&gt;"",I42,IF(AND(K42&lt;&gt;"Open",E42&lt;&gt;""),E42,TODAY()))-A42))</f>
        <v/>
      </c>
      <c r="P42" s="17" t="str">
        <f aca="false">IF(OR($B42="",O42=""),"",IFERROR(M42/N42*365/O42,""))</f>
        <v/>
      </c>
      <c r="Q42" s="18" t="str">
        <f aca="false">IF(OR($B42="",A42=""),"",DATE(YEAR(A42),MONTH(A42),1))</f>
        <v/>
      </c>
    </row>
    <row r="43" customFormat="false" ht="15" hidden="false" customHeight="false" outlineLevel="0" collapsed="false">
      <c r="A43" s="19"/>
      <c r="B43" s="20"/>
      <c r="C43" s="20"/>
      <c r="D43" s="21"/>
      <c r="E43" s="19"/>
      <c r="F43" s="22"/>
      <c r="G43" s="21"/>
      <c r="H43" s="21"/>
      <c r="I43" s="19"/>
      <c r="J43" s="21"/>
      <c r="K43" s="20"/>
      <c r="L43" s="20"/>
      <c r="M43" s="14" t="str">
        <f aca="false">IF($B43="","",(G43-N(J43))*100*F43-N(H43))</f>
        <v/>
      </c>
      <c r="N43" s="15" t="str">
        <f aca="false">IF($B43="","",D43*100*F43)</f>
        <v/>
      </c>
      <c r="O43" s="16" t="str">
        <f aca="true">IF(OR($B43="",A43=""),"",MAX(1,IF(I43&lt;&gt;"",I43,IF(AND(K43&lt;&gt;"Open",E43&lt;&gt;""),E43,TODAY()))-A43))</f>
        <v/>
      </c>
      <c r="P43" s="17" t="str">
        <f aca="false">IF(OR($B43="",O43=""),"",IFERROR(M43/N43*365/O43,""))</f>
        <v/>
      </c>
      <c r="Q43" s="18" t="str">
        <f aca="false">IF(OR($B43="",A43=""),"",DATE(YEAR(A43),MONTH(A43),1))</f>
        <v/>
      </c>
    </row>
    <row r="44" customFormat="false" ht="15" hidden="false" customHeight="false" outlineLevel="0" collapsed="false">
      <c r="A44" s="19"/>
      <c r="B44" s="20"/>
      <c r="C44" s="20"/>
      <c r="D44" s="21"/>
      <c r="E44" s="19"/>
      <c r="F44" s="22"/>
      <c r="G44" s="21"/>
      <c r="H44" s="21"/>
      <c r="I44" s="19"/>
      <c r="J44" s="21"/>
      <c r="K44" s="20"/>
      <c r="L44" s="20"/>
      <c r="M44" s="14" t="str">
        <f aca="false">IF($B44="","",(G44-N(J44))*100*F44-N(H44))</f>
        <v/>
      </c>
      <c r="N44" s="15" t="str">
        <f aca="false">IF($B44="","",D44*100*F44)</f>
        <v/>
      </c>
      <c r="O44" s="16" t="str">
        <f aca="true">IF(OR($B44="",A44=""),"",MAX(1,IF(I44&lt;&gt;"",I44,IF(AND(K44&lt;&gt;"Open",E44&lt;&gt;""),E44,TODAY()))-A44))</f>
        <v/>
      </c>
      <c r="P44" s="17" t="str">
        <f aca="false">IF(OR($B44="",O44=""),"",IFERROR(M44/N44*365/O44,""))</f>
        <v/>
      </c>
      <c r="Q44" s="18" t="str">
        <f aca="false">IF(OR($B44="",A44=""),"",DATE(YEAR(A44),MONTH(A44),1))</f>
        <v/>
      </c>
    </row>
    <row r="45" customFormat="false" ht="15" hidden="false" customHeight="false" outlineLevel="0" collapsed="false">
      <c r="A45" s="19"/>
      <c r="B45" s="20"/>
      <c r="C45" s="20"/>
      <c r="D45" s="21"/>
      <c r="E45" s="19"/>
      <c r="F45" s="22"/>
      <c r="G45" s="21"/>
      <c r="H45" s="21"/>
      <c r="I45" s="19"/>
      <c r="J45" s="21"/>
      <c r="K45" s="20"/>
      <c r="L45" s="20"/>
      <c r="M45" s="14" t="str">
        <f aca="false">IF($B45="","",(G45-N(J45))*100*F45-N(H45))</f>
        <v/>
      </c>
      <c r="N45" s="15" t="str">
        <f aca="false">IF($B45="","",D45*100*F45)</f>
        <v/>
      </c>
      <c r="O45" s="16" t="str">
        <f aca="true">IF(OR($B45="",A45=""),"",MAX(1,IF(I45&lt;&gt;"",I45,IF(AND(K45&lt;&gt;"Open",E45&lt;&gt;""),E45,TODAY()))-A45))</f>
        <v/>
      </c>
      <c r="P45" s="17" t="str">
        <f aca="false">IF(OR($B45="",O45=""),"",IFERROR(M45/N45*365/O45,""))</f>
        <v/>
      </c>
      <c r="Q45" s="18" t="str">
        <f aca="false">IF(OR($B45="",A45=""),"",DATE(YEAR(A45),MONTH(A45),1))</f>
        <v/>
      </c>
    </row>
    <row r="46" customFormat="false" ht="15" hidden="false" customHeight="false" outlineLevel="0" collapsed="false">
      <c r="A46" s="19"/>
      <c r="B46" s="20"/>
      <c r="C46" s="20"/>
      <c r="D46" s="21"/>
      <c r="E46" s="19"/>
      <c r="F46" s="22"/>
      <c r="G46" s="21"/>
      <c r="H46" s="21"/>
      <c r="I46" s="19"/>
      <c r="J46" s="21"/>
      <c r="K46" s="20"/>
      <c r="L46" s="20"/>
      <c r="M46" s="14" t="str">
        <f aca="false">IF($B46="","",(G46-N(J46))*100*F46-N(H46))</f>
        <v/>
      </c>
      <c r="N46" s="15" t="str">
        <f aca="false">IF($B46="","",D46*100*F46)</f>
        <v/>
      </c>
      <c r="O46" s="16" t="str">
        <f aca="true">IF(OR($B46="",A46=""),"",MAX(1,IF(I46&lt;&gt;"",I46,IF(AND(K46&lt;&gt;"Open",E46&lt;&gt;""),E46,TODAY()))-A46))</f>
        <v/>
      </c>
      <c r="P46" s="17" t="str">
        <f aca="false">IF(OR($B46="",O46=""),"",IFERROR(M46/N46*365/O46,""))</f>
        <v/>
      </c>
      <c r="Q46" s="18" t="str">
        <f aca="false">IF(OR($B46="",A46=""),"",DATE(YEAR(A46),MONTH(A46),1))</f>
        <v/>
      </c>
    </row>
    <row r="47" customFormat="false" ht="15" hidden="false" customHeight="false" outlineLevel="0" collapsed="false">
      <c r="A47" s="19"/>
      <c r="B47" s="20"/>
      <c r="C47" s="20"/>
      <c r="D47" s="21"/>
      <c r="E47" s="19"/>
      <c r="F47" s="22"/>
      <c r="G47" s="21"/>
      <c r="H47" s="21"/>
      <c r="I47" s="19"/>
      <c r="J47" s="21"/>
      <c r="K47" s="20"/>
      <c r="L47" s="20"/>
      <c r="M47" s="14" t="str">
        <f aca="false">IF($B47="","",(G47-N(J47))*100*F47-N(H47))</f>
        <v/>
      </c>
      <c r="N47" s="15" t="str">
        <f aca="false">IF($B47="","",D47*100*F47)</f>
        <v/>
      </c>
      <c r="O47" s="16" t="str">
        <f aca="true">IF(OR($B47="",A47=""),"",MAX(1,IF(I47&lt;&gt;"",I47,IF(AND(K47&lt;&gt;"Open",E47&lt;&gt;""),E47,TODAY()))-A47))</f>
        <v/>
      </c>
      <c r="P47" s="17" t="str">
        <f aca="false">IF(OR($B47="",O47=""),"",IFERROR(M47/N47*365/O47,""))</f>
        <v/>
      </c>
      <c r="Q47" s="18" t="str">
        <f aca="false">IF(OR($B47="",A47=""),"",DATE(YEAR(A47),MONTH(A47),1))</f>
        <v/>
      </c>
    </row>
    <row r="48" customFormat="false" ht="15" hidden="false" customHeight="false" outlineLevel="0" collapsed="false">
      <c r="A48" s="19"/>
      <c r="B48" s="20"/>
      <c r="C48" s="20"/>
      <c r="D48" s="21"/>
      <c r="E48" s="19"/>
      <c r="F48" s="22"/>
      <c r="G48" s="21"/>
      <c r="H48" s="21"/>
      <c r="I48" s="19"/>
      <c r="J48" s="21"/>
      <c r="K48" s="20"/>
      <c r="L48" s="20"/>
      <c r="M48" s="14" t="str">
        <f aca="false">IF($B48="","",(G48-N(J48))*100*F48-N(H48))</f>
        <v/>
      </c>
      <c r="N48" s="15" t="str">
        <f aca="false">IF($B48="","",D48*100*F48)</f>
        <v/>
      </c>
      <c r="O48" s="16" t="str">
        <f aca="true">IF(OR($B48="",A48=""),"",MAX(1,IF(I48&lt;&gt;"",I48,IF(AND(K48&lt;&gt;"Open",E48&lt;&gt;""),E48,TODAY()))-A48))</f>
        <v/>
      </c>
      <c r="P48" s="17" t="str">
        <f aca="false">IF(OR($B48="",O48=""),"",IFERROR(M48/N48*365/O48,""))</f>
        <v/>
      </c>
      <c r="Q48" s="18" t="str">
        <f aca="false">IF(OR($B48="",A48=""),"",DATE(YEAR(A48),MONTH(A48),1))</f>
        <v/>
      </c>
    </row>
    <row r="49" customFormat="false" ht="15" hidden="false" customHeight="false" outlineLevel="0" collapsed="false">
      <c r="A49" s="19"/>
      <c r="B49" s="20"/>
      <c r="C49" s="20"/>
      <c r="D49" s="21"/>
      <c r="E49" s="19"/>
      <c r="F49" s="22"/>
      <c r="G49" s="21"/>
      <c r="H49" s="21"/>
      <c r="I49" s="19"/>
      <c r="J49" s="21"/>
      <c r="K49" s="20"/>
      <c r="L49" s="20"/>
      <c r="M49" s="14" t="str">
        <f aca="false">IF($B49="","",(G49-N(J49))*100*F49-N(H49))</f>
        <v/>
      </c>
      <c r="N49" s="15" t="str">
        <f aca="false">IF($B49="","",D49*100*F49)</f>
        <v/>
      </c>
      <c r="O49" s="16" t="str">
        <f aca="true">IF(OR($B49="",A49=""),"",MAX(1,IF(I49&lt;&gt;"",I49,IF(AND(K49&lt;&gt;"Open",E49&lt;&gt;""),E49,TODAY()))-A49))</f>
        <v/>
      </c>
      <c r="P49" s="17" t="str">
        <f aca="false">IF(OR($B49="",O49=""),"",IFERROR(M49/N49*365/O49,""))</f>
        <v/>
      </c>
      <c r="Q49" s="18" t="str">
        <f aca="false">IF(OR($B49="",A49=""),"",DATE(YEAR(A49),MONTH(A49),1))</f>
        <v/>
      </c>
    </row>
    <row r="50" customFormat="false" ht="15" hidden="false" customHeight="false" outlineLevel="0" collapsed="false">
      <c r="A50" s="19"/>
      <c r="B50" s="20"/>
      <c r="C50" s="20"/>
      <c r="D50" s="21"/>
      <c r="E50" s="19"/>
      <c r="F50" s="22"/>
      <c r="G50" s="21"/>
      <c r="H50" s="21"/>
      <c r="I50" s="19"/>
      <c r="J50" s="21"/>
      <c r="K50" s="20"/>
      <c r="L50" s="20"/>
      <c r="M50" s="14" t="str">
        <f aca="false">IF($B50="","",(G50-N(J50))*100*F50-N(H50))</f>
        <v/>
      </c>
      <c r="N50" s="15" t="str">
        <f aca="false">IF($B50="","",D50*100*F50)</f>
        <v/>
      </c>
      <c r="O50" s="16" t="str">
        <f aca="true">IF(OR($B50="",A50=""),"",MAX(1,IF(I50&lt;&gt;"",I50,IF(AND(K50&lt;&gt;"Open",E50&lt;&gt;""),E50,TODAY()))-A50))</f>
        <v/>
      </c>
      <c r="P50" s="17" t="str">
        <f aca="false">IF(OR($B50="",O50=""),"",IFERROR(M50/N50*365/O50,""))</f>
        <v/>
      </c>
      <c r="Q50" s="18" t="str">
        <f aca="false">IF(OR($B50="",A50=""),"",DATE(YEAR(A50),MONTH(A50),1))</f>
        <v/>
      </c>
    </row>
    <row r="51" customFormat="false" ht="15" hidden="false" customHeight="false" outlineLevel="0" collapsed="false">
      <c r="A51" s="19"/>
      <c r="B51" s="20"/>
      <c r="C51" s="20"/>
      <c r="D51" s="21"/>
      <c r="E51" s="19"/>
      <c r="F51" s="22"/>
      <c r="G51" s="21"/>
      <c r="H51" s="21"/>
      <c r="I51" s="19"/>
      <c r="J51" s="21"/>
      <c r="K51" s="20"/>
      <c r="L51" s="20"/>
      <c r="M51" s="14" t="str">
        <f aca="false">IF($B51="","",(G51-N(J51))*100*F51-N(H51))</f>
        <v/>
      </c>
      <c r="N51" s="15" t="str">
        <f aca="false">IF($B51="","",D51*100*F51)</f>
        <v/>
      </c>
      <c r="O51" s="16" t="str">
        <f aca="true">IF(OR($B51="",A51=""),"",MAX(1,IF(I51&lt;&gt;"",I51,IF(AND(K51&lt;&gt;"Open",E51&lt;&gt;""),E51,TODAY()))-A51))</f>
        <v/>
      </c>
      <c r="P51" s="17" t="str">
        <f aca="false">IF(OR($B51="",O51=""),"",IFERROR(M51/N51*365/O51,""))</f>
        <v/>
      </c>
      <c r="Q51" s="18" t="str">
        <f aca="false">IF(OR($B51="",A51=""),"",DATE(YEAR(A51),MONTH(A51),1))</f>
        <v/>
      </c>
    </row>
    <row r="52" customFormat="false" ht="15" hidden="false" customHeight="false" outlineLevel="0" collapsed="false">
      <c r="A52" s="19"/>
      <c r="B52" s="20"/>
      <c r="C52" s="20"/>
      <c r="D52" s="21"/>
      <c r="E52" s="19"/>
      <c r="F52" s="22"/>
      <c r="G52" s="21"/>
      <c r="H52" s="21"/>
      <c r="I52" s="19"/>
      <c r="J52" s="21"/>
      <c r="K52" s="20"/>
      <c r="L52" s="20"/>
      <c r="M52" s="14" t="str">
        <f aca="false">IF($B52="","",(G52-N(J52))*100*F52-N(H52))</f>
        <v/>
      </c>
      <c r="N52" s="15" t="str">
        <f aca="false">IF($B52="","",D52*100*F52)</f>
        <v/>
      </c>
      <c r="O52" s="16" t="str">
        <f aca="true">IF(OR($B52="",A52=""),"",MAX(1,IF(I52&lt;&gt;"",I52,IF(AND(K52&lt;&gt;"Open",E52&lt;&gt;""),E52,TODAY()))-A52))</f>
        <v/>
      </c>
      <c r="P52" s="17" t="str">
        <f aca="false">IF(OR($B52="",O52=""),"",IFERROR(M52/N52*365/O52,""))</f>
        <v/>
      </c>
      <c r="Q52" s="18" t="str">
        <f aca="false">IF(OR($B52="",A52=""),"",DATE(YEAR(A52),MONTH(A52),1))</f>
        <v/>
      </c>
    </row>
    <row r="53" customFormat="false" ht="15" hidden="false" customHeight="false" outlineLevel="0" collapsed="false">
      <c r="A53" s="19"/>
      <c r="B53" s="20"/>
      <c r="C53" s="20"/>
      <c r="D53" s="21"/>
      <c r="E53" s="19"/>
      <c r="F53" s="22"/>
      <c r="G53" s="21"/>
      <c r="H53" s="21"/>
      <c r="I53" s="19"/>
      <c r="J53" s="21"/>
      <c r="K53" s="20"/>
      <c r="L53" s="20"/>
      <c r="M53" s="14" t="str">
        <f aca="false">IF($B53="","",(G53-N(J53))*100*F53-N(H53))</f>
        <v/>
      </c>
      <c r="N53" s="15" t="str">
        <f aca="false">IF($B53="","",D53*100*F53)</f>
        <v/>
      </c>
      <c r="O53" s="16" t="str">
        <f aca="true">IF(OR($B53="",A53=""),"",MAX(1,IF(I53&lt;&gt;"",I53,IF(AND(K53&lt;&gt;"Open",E53&lt;&gt;""),E53,TODAY()))-A53))</f>
        <v/>
      </c>
      <c r="P53" s="17" t="str">
        <f aca="false">IF(OR($B53="",O53=""),"",IFERROR(M53/N53*365/O53,""))</f>
        <v/>
      </c>
      <c r="Q53" s="18" t="str">
        <f aca="false">IF(OR($B53="",A53=""),"",DATE(YEAR(A53),MONTH(A53),1))</f>
        <v/>
      </c>
    </row>
    <row r="54" customFormat="false" ht="15" hidden="false" customHeight="false" outlineLevel="0" collapsed="false">
      <c r="A54" s="19"/>
      <c r="B54" s="20"/>
      <c r="C54" s="20"/>
      <c r="D54" s="21"/>
      <c r="E54" s="19"/>
      <c r="F54" s="22"/>
      <c r="G54" s="21"/>
      <c r="H54" s="21"/>
      <c r="I54" s="19"/>
      <c r="J54" s="21"/>
      <c r="K54" s="20"/>
      <c r="L54" s="20"/>
      <c r="M54" s="14" t="str">
        <f aca="false">IF($B54="","",(G54-N(J54))*100*F54-N(H54))</f>
        <v/>
      </c>
      <c r="N54" s="15" t="str">
        <f aca="false">IF($B54="","",D54*100*F54)</f>
        <v/>
      </c>
      <c r="O54" s="16" t="str">
        <f aca="true">IF(OR($B54="",A54=""),"",MAX(1,IF(I54&lt;&gt;"",I54,IF(AND(K54&lt;&gt;"Open",E54&lt;&gt;""),E54,TODAY()))-A54))</f>
        <v/>
      </c>
      <c r="P54" s="17" t="str">
        <f aca="false">IF(OR($B54="",O54=""),"",IFERROR(M54/N54*365/O54,""))</f>
        <v/>
      </c>
      <c r="Q54" s="18" t="str">
        <f aca="false">IF(OR($B54="",A54=""),"",DATE(YEAR(A54),MONTH(A54),1))</f>
        <v/>
      </c>
    </row>
    <row r="55" customFormat="false" ht="15" hidden="false" customHeight="false" outlineLevel="0" collapsed="false">
      <c r="A55" s="19"/>
      <c r="B55" s="20"/>
      <c r="C55" s="20"/>
      <c r="D55" s="21"/>
      <c r="E55" s="19"/>
      <c r="F55" s="22"/>
      <c r="G55" s="21"/>
      <c r="H55" s="21"/>
      <c r="I55" s="19"/>
      <c r="J55" s="21"/>
      <c r="K55" s="20"/>
      <c r="L55" s="20"/>
      <c r="M55" s="14" t="str">
        <f aca="false">IF($B55="","",(G55-N(J55))*100*F55-N(H55))</f>
        <v/>
      </c>
      <c r="N55" s="15" t="str">
        <f aca="false">IF($B55="","",D55*100*F55)</f>
        <v/>
      </c>
      <c r="O55" s="16" t="str">
        <f aca="true">IF(OR($B55="",A55=""),"",MAX(1,IF(I55&lt;&gt;"",I55,IF(AND(K55&lt;&gt;"Open",E55&lt;&gt;""),E55,TODAY()))-A55))</f>
        <v/>
      </c>
      <c r="P55" s="17" t="str">
        <f aca="false">IF(OR($B55="",O55=""),"",IFERROR(M55/N55*365/O55,""))</f>
        <v/>
      </c>
      <c r="Q55" s="18" t="str">
        <f aca="false">IF(OR($B55="",A55=""),"",DATE(YEAR(A55),MONTH(A55),1))</f>
        <v/>
      </c>
    </row>
    <row r="56" customFormat="false" ht="15" hidden="false" customHeight="false" outlineLevel="0" collapsed="false">
      <c r="A56" s="19"/>
      <c r="B56" s="20"/>
      <c r="C56" s="20"/>
      <c r="D56" s="21"/>
      <c r="E56" s="19"/>
      <c r="F56" s="22"/>
      <c r="G56" s="21"/>
      <c r="H56" s="21"/>
      <c r="I56" s="19"/>
      <c r="J56" s="21"/>
      <c r="K56" s="20"/>
      <c r="L56" s="20"/>
      <c r="M56" s="14" t="str">
        <f aca="false">IF($B56="","",(G56-N(J56))*100*F56-N(H56))</f>
        <v/>
      </c>
      <c r="N56" s="15" t="str">
        <f aca="false">IF($B56="","",D56*100*F56)</f>
        <v/>
      </c>
      <c r="O56" s="16" t="str">
        <f aca="true">IF(OR($B56="",A56=""),"",MAX(1,IF(I56&lt;&gt;"",I56,IF(AND(K56&lt;&gt;"Open",E56&lt;&gt;""),E56,TODAY()))-A56))</f>
        <v/>
      </c>
      <c r="P56" s="17" t="str">
        <f aca="false">IF(OR($B56="",O56=""),"",IFERROR(M56/N56*365/O56,""))</f>
        <v/>
      </c>
      <c r="Q56" s="18" t="str">
        <f aca="false">IF(OR($B56="",A56=""),"",DATE(YEAR(A56),MONTH(A56),1))</f>
        <v/>
      </c>
    </row>
    <row r="57" customFormat="false" ht="15" hidden="false" customHeight="false" outlineLevel="0" collapsed="false">
      <c r="A57" s="19"/>
      <c r="B57" s="20"/>
      <c r="C57" s="20"/>
      <c r="D57" s="21"/>
      <c r="E57" s="19"/>
      <c r="F57" s="22"/>
      <c r="G57" s="21"/>
      <c r="H57" s="21"/>
      <c r="I57" s="19"/>
      <c r="J57" s="21"/>
      <c r="K57" s="20"/>
      <c r="L57" s="20"/>
      <c r="M57" s="14" t="str">
        <f aca="false">IF($B57="","",(G57-N(J57))*100*F57-N(H57))</f>
        <v/>
      </c>
      <c r="N57" s="15" t="str">
        <f aca="false">IF($B57="","",D57*100*F57)</f>
        <v/>
      </c>
      <c r="O57" s="16" t="str">
        <f aca="true">IF(OR($B57="",A57=""),"",MAX(1,IF(I57&lt;&gt;"",I57,IF(AND(K57&lt;&gt;"Open",E57&lt;&gt;""),E57,TODAY()))-A57))</f>
        <v/>
      </c>
      <c r="P57" s="17" t="str">
        <f aca="false">IF(OR($B57="",O57=""),"",IFERROR(M57/N57*365/O57,""))</f>
        <v/>
      </c>
      <c r="Q57" s="18" t="str">
        <f aca="false">IF(OR($B57="",A57=""),"",DATE(YEAR(A57),MONTH(A57),1))</f>
        <v/>
      </c>
    </row>
    <row r="58" customFormat="false" ht="15" hidden="false" customHeight="false" outlineLevel="0" collapsed="false">
      <c r="A58" s="19"/>
      <c r="B58" s="20"/>
      <c r="C58" s="20"/>
      <c r="D58" s="21"/>
      <c r="E58" s="19"/>
      <c r="F58" s="22"/>
      <c r="G58" s="21"/>
      <c r="H58" s="21"/>
      <c r="I58" s="19"/>
      <c r="J58" s="21"/>
      <c r="K58" s="20"/>
      <c r="L58" s="20"/>
      <c r="M58" s="14" t="str">
        <f aca="false">IF($B58="","",(G58-N(J58))*100*F58-N(H58))</f>
        <v/>
      </c>
      <c r="N58" s="15" t="str">
        <f aca="false">IF($B58="","",D58*100*F58)</f>
        <v/>
      </c>
      <c r="O58" s="16" t="str">
        <f aca="true">IF(OR($B58="",A58=""),"",MAX(1,IF(I58&lt;&gt;"",I58,IF(AND(K58&lt;&gt;"Open",E58&lt;&gt;""),E58,TODAY()))-A58))</f>
        <v/>
      </c>
      <c r="P58" s="17" t="str">
        <f aca="false">IF(OR($B58="",O58=""),"",IFERROR(M58/N58*365/O58,""))</f>
        <v/>
      </c>
      <c r="Q58" s="18" t="str">
        <f aca="false">IF(OR($B58="",A58=""),"",DATE(YEAR(A58),MONTH(A58),1))</f>
        <v/>
      </c>
    </row>
    <row r="59" customFormat="false" ht="15" hidden="false" customHeight="false" outlineLevel="0" collapsed="false">
      <c r="A59" s="19"/>
      <c r="B59" s="20"/>
      <c r="C59" s="20"/>
      <c r="D59" s="21"/>
      <c r="E59" s="19"/>
      <c r="F59" s="22"/>
      <c r="G59" s="21"/>
      <c r="H59" s="21"/>
      <c r="I59" s="19"/>
      <c r="J59" s="21"/>
      <c r="K59" s="20"/>
      <c r="L59" s="20"/>
      <c r="M59" s="14" t="str">
        <f aca="false">IF($B59="","",(G59-N(J59))*100*F59-N(H59))</f>
        <v/>
      </c>
      <c r="N59" s="15" t="str">
        <f aca="false">IF($B59="","",D59*100*F59)</f>
        <v/>
      </c>
      <c r="O59" s="16" t="str">
        <f aca="true">IF(OR($B59="",A59=""),"",MAX(1,IF(I59&lt;&gt;"",I59,IF(AND(K59&lt;&gt;"Open",E59&lt;&gt;""),E59,TODAY()))-A59))</f>
        <v/>
      </c>
      <c r="P59" s="17" t="str">
        <f aca="false">IF(OR($B59="",O59=""),"",IFERROR(M59/N59*365/O59,""))</f>
        <v/>
      </c>
      <c r="Q59" s="18" t="str">
        <f aca="false">IF(OR($B59="",A59=""),"",DATE(YEAR(A59),MONTH(A59),1))</f>
        <v/>
      </c>
    </row>
    <row r="60" customFormat="false" ht="15" hidden="false" customHeight="false" outlineLevel="0" collapsed="false">
      <c r="A60" s="19"/>
      <c r="B60" s="20"/>
      <c r="C60" s="20"/>
      <c r="D60" s="21"/>
      <c r="E60" s="19"/>
      <c r="F60" s="22"/>
      <c r="G60" s="21"/>
      <c r="H60" s="21"/>
      <c r="I60" s="19"/>
      <c r="J60" s="21"/>
      <c r="K60" s="20"/>
      <c r="L60" s="20"/>
      <c r="M60" s="14" t="str">
        <f aca="false">IF($B60="","",(G60-N(J60))*100*F60-N(H60))</f>
        <v/>
      </c>
      <c r="N60" s="15" t="str">
        <f aca="false">IF($B60="","",D60*100*F60)</f>
        <v/>
      </c>
      <c r="O60" s="16" t="str">
        <f aca="true">IF(OR($B60="",A60=""),"",MAX(1,IF(I60&lt;&gt;"",I60,IF(AND(K60&lt;&gt;"Open",E60&lt;&gt;""),E60,TODAY()))-A60))</f>
        <v/>
      </c>
      <c r="P60" s="17" t="str">
        <f aca="false">IF(OR($B60="",O60=""),"",IFERROR(M60/N60*365/O60,""))</f>
        <v/>
      </c>
      <c r="Q60" s="18" t="str">
        <f aca="false">IF(OR($B60="",A60=""),"",DATE(YEAR(A60),MONTH(A60),1))</f>
        <v/>
      </c>
    </row>
    <row r="61" customFormat="false" ht="15" hidden="false" customHeight="false" outlineLevel="0" collapsed="false">
      <c r="A61" s="19"/>
      <c r="B61" s="20"/>
      <c r="C61" s="20"/>
      <c r="D61" s="21"/>
      <c r="E61" s="19"/>
      <c r="F61" s="22"/>
      <c r="G61" s="21"/>
      <c r="H61" s="21"/>
      <c r="I61" s="19"/>
      <c r="J61" s="21"/>
      <c r="K61" s="20"/>
      <c r="L61" s="20"/>
      <c r="M61" s="14" t="str">
        <f aca="false">IF($B61="","",(G61-N(J61))*100*F61-N(H61))</f>
        <v/>
      </c>
      <c r="N61" s="15" t="str">
        <f aca="false">IF($B61="","",D61*100*F61)</f>
        <v/>
      </c>
      <c r="O61" s="16" t="str">
        <f aca="true">IF(OR($B61="",A61=""),"",MAX(1,IF(I61&lt;&gt;"",I61,IF(AND(K61&lt;&gt;"Open",E61&lt;&gt;""),E61,TODAY()))-A61))</f>
        <v/>
      </c>
      <c r="P61" s="17" t="str">
        <f aca="false">IF(OR($B61="",O61=""),"",IFERROR(M61/N61*365/O61,""))</f>
        <v/>
      </c>
      <c r="Q61" s="18" t="str">
        <f aca="false">IF(OR($B61="",A61=""),"",DATE(YEAR(A61),MONTH(A61),1))</f>
        <v/>
      </c>
    </row>
    <row r="62" customFormat="false" ht="15" hidden="false" customHeight="false" outlineLevel="0" collapsed="false">
      <c r="A62" s="19"/>
      <c r="B62" s="20"/>
      <c r="C62" s="20"/>
      <c r="D62" s="21"/>
      <c r="E62" s="19"/>
      <c r="F62" s="22"/>
      <c r="G62" s="21"/>
      <c r="H62" s="21"/>
      <c r="I62" s="19"/>
      <c r="J62" s="21"/>
      <c r="K62" s="20"/>
      <c r="L62" s="20"/>
      <c r="M62" s="14" t="str">
        <f aca="false">IF($B62="","",(G62-N(J62))*100*F62-N(H62))</f>
        <v/>
      </c>
      <c r="N62" s="15" t="str">
        <f aca="false">IF($B62="","",D62*100*F62)</f>
        <v/>
      </c>
      <c r="O62" s="16" t="str">
        <f aca="true">IF(OR($B62="",A62=""),"",MAX(1,IF(I62&lt;&gt;"",I62,IF(AND(K62&lt;&gt;"Open",E62&lt;&gt;""),E62,TODAY()))-A62))</f>
        <v/>
      </c>
      <c r="P62" s="17" t="str">
        <f aca="false">IF(OR($B62="",O62=""),"",IFERROR(M62/N62*365/O62,""))</f>
        <v/>
      </c>
      <c r="Q62" s="18" t="str">
        <f aca="false">IF(OR($B62="",A62=""),"",DATE(YEAR(A62),MONTH(A62),1))</f>
        <v/>
      </c>
    </row>
    <row r="63" customFormat="false" ht="15" hidden="false" customHeight="false" outlineLevel="0" collapsed="false">
      <c r="A63" s="19"/>
      <c r="B63" s="20"/>
      <c r="C63" s="20"/>
      <c r="D63" s="21"/>
      <c r="E63" s="19"/>
      <c r="F63" s="22"/>
      <c r="G63" s="21"/>
      <c r="H63" s="21"/>
      <c r="I63" s="19"/>
      <c r="J63" s="21"/>
      <c r="K63" s="20"/>
      <c r="L63" s="20"/>
      <c r="M63" s="14" t="str">
        <f aca="false">IF($B63="","",(G63-N(J63))*100*F63-N(H63))</f>
        <v/>
      </c>
      <c r="N63" s="15" t="str">
        <f aca="false">IF($B63="","",D63*100*F63)</f>
        <v/>
      </c>
      <c r="O63" s="16" t="str">
        <f aca="true">IF(OR($B63="",A63=""),"",MAX(1,IF(I63&lt;&gt;"",I63,IF(AND(K63&lt;&gt;"Open",E63&lt;&gt;""),E63,TODAY()))-A63))</f>
        <v/>
      </c>
      <c r="P63" s="17" t="str">
        <f aca="false">IF(OR($B63="",O63=""),"",IFERROR(M63/N63*365/O63,""))</f>
        <v/>
      </c>
      <c r="Q63" s="18" t="str">
        <f aca="false">IF(OR($B63="",A63=""),"",DATE(YEAR(A63),MONTH(A63),1))</f>
        <v/>
      </c>
    </row>
    <row r="64" customFormat="false" ht="15" hidden="false" customHeight="false" outlineLevel="0" collapsed="false">
      <c r="A64" s="19"/>
      <c r="B64" s="20"/>
      <c r="C64" s="20"/>
      <c r="D64" s="21"/>
      <c r="E64" s="19"/>
      <c r="F64" s="22"/>
      <c r="G64" s="21"/>
      <c r="H64" s="21"/>
      <c r="I64" s="19"/>
      <c r="J64" s="21"/>
      <c r="K64" s="20"/>
      <c r="L64" s="20"/>
      <c r="M64" s="14" t="str">
        <f aca="false">IF($B64="","",(G64-N(J64))*100*F64-N(H64))</f>
        <v/>
      </c>
      <c r="N64" s="15" t="str">
        <f aca="false">IF($B64="","",D64*100*F64)</f>
        <v/>
      </c>
      <c r="O64" s="16" t="str">
        <f aca="true">IF(OR($B64="",A64=""),"",MAX(1,IF(I64&lt;&gt;"",I64,IF(AND(K64&lt;&gt;"Open",E64&lt;&gt;""),E64,TODAY()))-A64))</f>
        <v/>
      </c>
      <c r="P64" s="17" t="str">
        <f aca="false">IF(OR($B64="",O64=""),"",IFERROR(M64/N64*365/O64,""))</f>
        <v/>
      </c>
      <c r="Q64" s="18" t="str">
        <f aca="false">IF(OR($B64="",A64=""),"",DATE(YEAR(A64),MONTH(A64),1))</f>
        <v/>
      </c>
    </row>
    <row r="65" customFormat="false" ht="15" hidden="false" customHeight="false" outlineLevel="0" collapsed="false">
      <c r="A65" s="19"/>
      <c r="B65" s="20"/>
      <c r="C65" s="20"/>
      <c r="D65" s="21"/>
      <c r="E65" s="19"/>
      <c r="F65" s="22"/>
      <c r="G65" s="21"/>
      <c r="H65" s="21"/>
      <c r="I65" s="19"/>
      <c r="J65" s="21"/>
      <c r="K65" s="20"/>
      <c r="L65" s="20"/>
      <c r="M65" s="14" t="str">
        <f aca="false">IF($B65="","",(G65-N(J65))*100*F65-N(H65))</f>
        <v/>
      </c>
      <c r="N65" s="15" t="str">
        <f aca="false">IF($B65="","",D65*100*F65)</f>
        <v/>
      </c>
      <c r="O65" s="16" t="str">
        <f aca="true">IF(OR($B65="",A65=""),"",MAX(1,IF(I65&lt;&gt;"",I65,IF(AND(K65&lt;&gt;"Open",E65&lt;&gt;""),E65,TODAY()))-A65))</f>
        <v/>
      </c>
      <c r="P65" s="17" t="str">
        <f aca="false">IF(OR($B65="",O65=""),"",IFERROR(M65/N65*365/O65,""))</f>
        <v/>
      </c>
      <c r="Q65" s="18" t="str">
        <f aca="false">IF(OR($B65="",A65=""),"",DATE(YEAR(A65),MONTH(A65),1))</f>
        <v/>
      </c>
    </row>
    <row r="66" customFormat="false" ht="15" hidden="false" customHeight="false" outlineLevel="0" collapsed="false">
      <c r="A66" s="19"/>
      <c r="B66" s="20"/>
      <c r="C66" s="20"/>
      <c r="D66" s="21"/>
      <c r="E66" s="19"/>
      <c r="F66" s="22"/>
      <c r="G66" s="21"/>
      <c r="H66" s="21"/>
      <c r="I66" s="19"/>
      <c r="J66" s="21"/>
      <c r="K66" s="20"/>
      <c r="L66" s="20"/>
      <c r="M66" s="14" t="str">
        <f aca="false">IF($B66="","",(G66-N(J66))*100*F66-N(H66))</f>
        <v/>
      </c>
      <c r="N66" s="15" t="str">
        <f aca="false">IF($B66="","",D66*100*F66)</f>
        <v/>
      </c>
      <c r="O66" s="16" t="str">
        <f aca="true">IF(OR($B66="",A66=""),"",MAX(1,IF(I66&lt;&gt;"",I66,IF(AND(K66&lt;&gt;"Open",E66&lt;&gt;""),E66,TODAY()))-A66))</f>
        <v/>
      </c>
      <c r="P66" s="17" t="str">
        <f aca="false">IF(OR($B66="",O66=""),"",IFERROR(M66/N66*365/O66,""))</f>
        <v/>
      </c>
      <c r="Q66" s="18" t="str">
        <f aca="false">IF(OR($B66="",A66=""),"",DATE(YEAR(A66),MONTH(A66),1))</f>
        <v/>
      </c>
    </row>
    <row r="67" customFormat="false" ht="15" hidden="false" customHeight="false" outlineLevel="0" collapsed="false">
      <c r="A67" s="19"/>
      <c r="B67" s="20"/>
      <c r="C67" s="20"/>
      <c r="D67" s="21"/>
      <c r="E67" s="19"/>
      <c r="F67" s="22"/>
      <c r="G67" s="21"/>
      <c r="H67" s="21"/>
      <c r="I67" s="19"/>
      <c r="J67" s="21"/>
      <c r="K67" s="20"/>
      <c r="L67" s="20"/>
      <c r="M67" s="14" t="str">
        <f aca="false">IF($B67="","",(G67-N(J67))*100*F67-N(H67))</f>
        <v/>
      </c>
      <c r="N67" s="15" t="str">
        <f aca="false">IF($B67="","",D67*100*F67)</f>
        <v/>
      </c>
      <c r="O67" s="16" t="str">
        <f aca="true">IF(OR($B67="",A67=""),"",MAX(1,IF(I67&lt;&gt;"",I67,IF(AND(K67&lt;&gt;"Open",E67&lt;&gt;""),E67,TODAY()))-A67))</f>
        <v/>
      </c>
      <c r="P67" s="17" t="str">
        <f aca="false">IF(OR($B67="",O67=""),"",IFERROR(M67/N67*365/O67,""))</f>
        <v/>
      </c>
      <c r="Q67" s="18" t="str">
        <f aca="false">IF(OR($B67="",A67=""),"",DATE(YEAR(A67),MONTH(A67),1))</f>
        <v/>
      </c>
    </row>
    <row r="68" customFormat="false" ht="15" hidden="false" customHeight="false" outlineLevel="0" collapsed="false">
      <c r="A68" s="19"/>
      <c r="B68" s="20"/>
      <c r="C68" s="20"/>
      <c r="D68" s="21"/>
      <c r="E68" s="19"/>
      <c r="F68" s="22"/>
      <c r="G68" s="21"/>
      <c r="H68" s="21"/>
      <c r="I68" s="19"/>
      <c r="J68" s="21"/>
      <c r="K68" s="20"/>
      <c r="L68" s="20"/>
      <c r="M68" s="14" t="str">
        <f aca="false">IF($B68="","",(G68-N(J68))*100*F68-N(H68))</f>
        <v/>
      </c>
      <c r="N68" s="15" t="str">
        <f aca="false">IF($B68="","",D68*100*F68)</f>
        <v/>
      </c>
      <c r="O68" s="16" t="str">
        <f aca="true">IF(OR($B68="",A68=""),"",MAX(1,IF(I68&lt;&gt;"",I68,IF(AND(K68&lt;&gt;"Open",E68&lt;&gt;""),E68,TODAY()))-A68))</f>
        <v/>
      </c>
      <c r="P68" s="17" t="str">
        <f aca="false">IF(OR($B68="",O68=""),"",IFERROR(M68/N68*365/O68,""))</f>
        <v/>
      </c>
      <c r="Q68" s="18" t="str">
        <f aca="false">IF(OR($B68="",A68=""),"",DATE(YEAR(A68),MONTH(A68),1))</f>
        <v/>
      </c>
    </row>
    <row r="69" customFormat="false" ht="15" hidden="false" customHeight="false" outlineLevel="0" collapsed="false">
      <c r="A69" s="19"/>
      <c r="B69" s="20"/>
      <c r="C69" s="20"/>
      <c r="D69" s="21"/>
      <c r="E69" s="19"/>
      <c r="F69" s="22"/>
      <c r="G69" s="21"/>
      <c r="H69" s="21"/>
      <c r="I69" s="19"/>
      <c r="J69" s="21"/>
      <c r="K69" s="20"/>
      <c r="L69" s="20"/>
      <c r="M69" s="14" t="str">
        <f aca="false">IF($B69="","",(G69-N(J69))*100*F69-N(H69))</f>
        <v/>
      </c>
      <c r="N69" s="15" t="str">
        <f aca="false">IF($B69="","",D69*100*F69)</f>
        <v/>
      </c>
      <c r="O69" s="16" t="str">
        <f aca="true">IF(OR($B69="",A69=""),"",MAX(1,IF(I69&lt;&gt;"",I69,IF(AND(K69&lt;&gt;"Open",E69&lt;&gt;""),E69,TODAY()))-A69))</f>
        <v/>
      </c>
      <c r="P69" s="17" t="str">
        <f aca="false">IF(OR($B69="",O69=""),"",IFERROR(M69/N69*365/O69,""))</f>
        <v/>
      </c>
      <c r="Q69" s="18" t="str">
        <f aca="false">IF(OR($B69="",A69=""),"",DATE(YEAR(A69),MONTH(A69),1))</f>
        <v/>
      </c>
    </row>
    <row r="70" customFormat="false" ht="15" hidden="false" customHeight="false" outlineLevel="0" collapsed="false">
      <c r="A70" s="19"/>
      <c r="B70" s="20"/>
      <c r="C70" s="20"/>
      <c r="D70" s="21"/>
      <c r="E70" s="19"/>
      <c r="F70" s="22"/>
      <c r="G70" s="21"/>
      <c r="H70" s="21"/>
      <c r="I70" s="19"/>
      <c r="J70" s="21"/>
      <c r="K70" s="20"/>
      <c r="L70" s="20"/>
      <c r="M70" s="14" t="str">
        <f aca="false">IF($B70="","",(G70-N(J70))*100*F70-N(H70))</f>
        <v/>
      </c>
      <c r="N70" s="15" t="str">
        <f aca="false">IF($B70="","",D70*100*F70)</f>
        <v/>
      </c>
      <c r="O70" s="16" t="str">
        <f aca="true">IF(OR($B70="",A70=""),"",MAX(1,IF(I70&lt;&gt;"",I70,IF(AND(K70&lt;&gt;"Open",E70&lt;&gt;""),E70,TODAY()))-A70))</f>
        <v/>
      </c>
      <c r="P70" s="17" t="str">
        <f aca="false">IF(OR($B70="",O70=""),"",IFERROR(M70/N70*365/O70,""))</f>
        <v/>
      </c>
      <c r="Q70" s="18" t="str">
        <f aca="false">IF(OR($B70="",A70=""),"",DATE(YEAR(A70),MONTH(A70),1))</f>
        <v/>
      </c>
    </row>
    <row r="71" customFormat="false" ht="15" hidden="false" customHeight="false" outlineLevel="0" collapsed="false">
      <c r="A71" s="19"/>
      <c r="B71" s="20"/>
      <c r="C71" s="20"/>
      <c r="D71" s="21"/>
      <c r="E71" s="19"/>
      <c r="F71" s="22"/>
      <c r="G71" s="21"/>
      <c r="H71" s="21"/>
      <c r="I71" s="19"/>
      <c r="J71" s="21"/>
      <c r="K71" s="20"/>
      <c r="L71" s="20"/>
      <c r="M71" s="14" t="str">
        <f aca="false">IF($B71="","",(G71-N(J71))*100*F71-N(H71))</f>
        <v/>
      </c>
      <c r="N71" s="15" t="str">
        <f aca="false">IF($B71="","",D71*100*F71)</f>
        <v/>
      </c>
      <c r="O71" s="16" t="str">
        <f aca="true">IF(OR($B71="",A71=""),"",MAX(1,IF(I71&lt;&gt;"",I71,IF(AND(K71&lt;&gt;"Open",E71&lt;&gt;""),E71,TODAY()))-A71))</f>
        <v/>
      </c>
      <c r="P71" s="17" t="str">
        <f aca="false">IF(OR($B71="",O71=""),"",IFERROR(M71/N71*365/O71,""))</f>
        <v/>
      </c>
      <c r="Q71" s="18" t="str">
        <f aca="false">IF(OR($B71="",A71=""),"",DATE(YEAR(A71),MONTH(A71),1))</f>
        <v/>
      </c>
    </row>
    <row r="72" customFormat="false" ht="15" hidden="false" customHeight="false" outlineLevel="0" collapsed="false">
      <c r="A72" s="19"/>
      <c r="B72" s="20"/>
      <c r="C72" s="20"/>
      <c r="D72" s="21"/>
      <c r="E72" s="19"/>
      <c r="F72" s="22"/>
      <c r="G72" s="21"/>
      <c r="H72" s="21"/>
      <c r="I72" s="19"/>
      <c r="J72" s="21"/>
      <c r="K72" s="20"/>
      <c r="L72" s="20"/>
      <c r="M72" s="14" t="str">
        <f aca="false">IF($B72="","",(G72-N(J72))*100*F72-N(H72))</f>
        <v/>
      </c>
      <c r="N72" s="15" t="str">
        <f aca="false">IF($B72="","",D72*100*F72)</f>
        <v/>
      </c>
      <c r="O72" s="16" t="str">
        <f aca="true">IF(OR($B72="",A72=""),"",MAX(1,IF(I72&lt;&gt;"",I72,IF(AND(K72&lt;&gt;"Open",E72&lt;&gt;""),E72,TODAY()))-A72))</f>
        <v/>
      </c>
      <c r="P72" s="17" t="str">
        <f aca="false">IF(OR($B72="",O72=""),"",IFERROR(M72/N72*365/O72,""))</f>
        <v/>
      </c>
      <c r="Q72" s="18" t="str">
        <f aca="false">IF(OR($B72="",A72=""),"",DATE(YEAR(A72),MONTH(A72),1))</f>
        <v/>
      </c>
    </row>
    <row r="73" customFormat="false" ht="15" hidden="false" customHeight="false" outlineLevel="0" collapsed="false">
      <c r="A73" s="19"/>
      <c r="B73" s="20"/>
      <c r="C73" s="20"/>
      <c r="D73" s="21"/>
      <c r="E73" s="19"/>
      <c r="F73" s="22"/>
      <c r="G73" s="21"/>
      <c r="H73" s="21"/>
      <c r="I73" s="19"/>
      <c r="J73" s="21"/>
      <c r="K73" s="20"/>
      <c r="L73" s="20"/>
      <c r="M73" s="14" t="str">
        <f aca="false">IF($B73="","",(G73-N(J73))*100*F73-N(H73))</f>
        <v/>
      </c>
      <c r="N73" s="15" t="str">
        <f aca="false">IF($B73="","",D73*100*F73)</f>
        <v/>
      </c>
      <c r="O73" s="16" t="str">
        <f aca="true">IF(OR($B73="",A73=""),"",MAX(1,IF(I73&lt;&gt;"",I73,IF(AND(K73&lt;&gt;"Open",E73&lt;&gt;""),E73,TODAY()))-A73))</f>
        <v/>
      </c>
      <c r="P73" s="17" t="str">
        <f aca="false">IF(OR($B73="",O73=""),"",IFERROR(M73/N73*365/O73,""))</f>
        <v/>
      </c>
      <c r="Q73" s="18" t="str">
        <f aca="false">IF(OR($B73="",A73=""),"",DATE(YEAR(A73),MONTH(A73),1))</f>
        <v/>
      </c>
    </row>
    <row r="74" customFormat="false" ht="15" hidden="false" customHeight="false" outlineLevel="0" collapsed="false">
      <c r="A74" s="19"/>
      <c r="B74" s="20"/>
      <c r="C74" s="20"/>
      <c r="D74" s="21"/>
      <c r="E74" s="19"/>
      <c r="F74" s="22"/>
      <c r="G74" s="21"/>
      <c r="H74" s="21"/>
      <c r="I74" s="19"/>
      <c r="J74" s="21"/>
      <c r="K74" s="20"/>
      <c r="L74" s="20"/>
      <c r="M74" s="14" t="str">
        <f aca="false">IF($B74="","",(G74-N(J74))*100*F74-N(H74))</f>
        <v/>
      </c>
      <c r="N74" s="15" t="str">
        <f aca="false">IF($B74="","",D74*100*F74)</f>
        <v/>
      </c>
      <c r="O74" s="16" t="str">
        <f aca="true">IF(OR($B74="",A74=""),"",MAX(1,IF(I74&lt;&gt;"",I74,IF(AND(K74&lt;&gt;"Open",E74&lt;&gt;""),E74,TODAY()))-A74))</f>
        <v/>
      </c>
      <c r="P74" s="17" t="str">
        <f aca="false">IF(OR($B74="",O74=""),"",IFERROR(M74/N74*365/O74,""))</f>
        <v/>
      </c>
      <c r="Q74" s="18" t="str">
        <f aca="false">IF(OR($B74="",A74=""),"",DATE(YEAR(A74),MONTH(A74),1))</f>
        <v/>
      </c>
    </row>
    <row r="75" customFormat="false" ht="15" hidden="false" customHeight="false" outlineLevel="0" collapsed="false">
      <c r="A75" s="19"/>
      <c r="B75" s="20"/>
      <c r="C75" s="20"/>
      <c r="D75" s="21"/>
      <c r="E75" s="19"/>
      <c r="F75" s="22"/>
      <c r="G75" s="21"/>
      <c r="H75" s="21"/>
      <c r="I75" s="19"/>
      <c r="J75" s="21"/>
      <c r="K75" s="20"/>
      <c r="L75" s="20"/>
      <c r="M75" s="14" t="str">
        <f aca="false">IF($B75="","",(G75-N(J75))*100*F75-N(H75))</f>
        <v/>
      </c>
      <c r="N75" s="15" t="str">
        <f aca="false">IF($B75="","",D75*100*F75)</f>
        <v/>
      </c>
      <c r="O75" s="16" t="str">
        <f aca="true">IF(OR($B75="",A75=""),"",MAX(1,IF(I75&lt;&gt;"",I75,IF(AND(K75&lt;&gt;"Open",E75&lt;&gt;""),E75,TODAY()))-A75))</f>
        <v/>
      </c>
      <c r="P75" s="17" t="str">
        <f aca="false">IF(OR($B75="",O75=""),"",IFERROR(M75/N75*365/O75,""))</f>
        <v/>
      </c>
      <c r="Q75" s="18" t="str">
        <f aca="false">IF(OR($B75="",A75=""),"",DATE(YEAR(A75),MONTH(A75),1))</f>
        <v/>
      </c>
    </row>
    <row r="76" customFormat="false" ht="15" hidden="false" customHeight="false" outlineLevel="0" collapsed="false">
      <c r="A76" s="19"/>
      <c r="B76" s="20"/>
      <c r="C76" s="20"/>
      <c r="D76" s="21"/>
      <c r="E76" s="19"/>
      <c r="F76" s="22"/>
      <c r="G76" s="21"/>
      <c r="H76" s="21"/>
      <c r="I76" s="19"/>
      <c r="J76" s="21"/>
      <c r="K76" s="20"/>
      <c r="L76" s="20"/>
      <c r="M76" s="14" t="str">
        <f aca="false">IF($B76="","",(G76-N(J76))*100*F76-N(H76))</f>
        <v/>
      </c>
      <c r="N76" s="15" t="str">
        <f aca="false">IF($B76="","",D76*100*F76)</f>
        <v/>
      </c>
      <c r="O76" s="16" t="str">
        <f aca="true">IF(OR($B76="",A76=""),"",MAX(1,IF(I76&lt;&gt;"",I76,IF(AND(K76&lt;&gt;"Open",E76&lt;&gt;""),E76,TODAY()))-A76))</f>
        <v/>
      </c>
      <c r="P76" s="17" t="str">
        <f aca="false">IF(OR($B76="",O76=""),"",IFERROR(M76/N76*365/O76,""))</f>
        <v/>
      </c>
      <c r="Q76" s="18" t="str">
        <f aca="false">IF(OR($B76="",A76=""),"",DATE(YEAR(A76),MONTH(A76),1))</f>
        <v/>
      </c>
    </row>
    <row r="77" customFormat="false" ht="15" hidden="false" customHeight="false" outlineLevel="0" collapsed="false">
      <c r="A77" s="19"/>
      <c r="B77" s="20"/>
      <c r="C77" s="20"/>
      <c r="D77" s="21"/>
      <c r="E77" s="19"/>
      <c r="F77" s="22"/>
      <c r="G77" s="21"/>
      <c r="H77" s="21"/>
      <c r="I77" s="19"/>
      <c r="J77" s="21"/>
      <c r="K77" s="20"/>
      <c r="L77" s="20"/>
      <c r="M77" s="14" t="str">
        <f aca="false">IF($B77="","",(G77-N(J77))*100*F77-N(H77))</f>
        <v/>
      </c>
      <c r="N77" s="15" t="str">
        <f aca="false">IF($B77="","",D77*100*F77)</f>
        <v/>
      </c>
      <c r="O77" s="16" t="str">
        <f aca="true">IF(OR($B77="",A77=""),"",MAX(1,IF(I77&lt;&gt;"",I77,IF(AND(K77&lt;&gt;"Open",E77&lt;&gt;""),E77,TODAY()))-A77))</f>
        <v/>
      </c>
      <c r="P77" s="17" t="str">
        <f aca="false">IF(OR($B77="",O77=""),"",IFERROR(M77/N77*365/O77,""))</f>
        <v/>
      </c>
      <c r="Q77" s="18" t="str">
        <f aca="false">IF(OR($B77="",A77=""),"",DATE(YEAR(A77),MONTH(A77),1))</f>
        <v/>
      </c>
    </row>
    <row r="78" customFormat="false" ht="15" hidden="false" customHeight="false" outlineLevel="0" collapsed="false">
      <c r="A78" s="19"/>
      <c r="B78" s="20"/>
      <c r="C78" s="20"/>
      <c r="D78" s="21"/>
      <c r="E78" s="19"/>
      <c r="F78" s="22"/>
      <c r="G78" s="21"/>
      <c r="H78" s="21"/>
      <c r="I78" s="19"/>
      <c r="J78" s="21"/>
      <c r="K78" s="20"/>
      <c r="L78" s="20"/>
      <c r="M78" s="14" t="str">
        <f aca="false">IF($B78="","",(G78-N(J78))*100*F78-N(H78))</f>
        <v/>
      </c>
      <c r="N78" s="15" t="str">
        <f aca="false">IF($B78="","",D78*100*F78)</f>
        <v/>
      </c>
      <c r="O78" s="16" t="str">
        <f aca="true">IF(OR($B78="",A78=""),"",MAX(1,IF(I78&lt;&gt;"",I78,IF(AND(K78&lt;&gt;"Open",E78&lt;&gt;""),E78,TODAY()))-A78))</f>
        <v/>
      </c>
      <c r="P78" s="17" t="str">
        <f aca="false">IF(OR($B78="",O78=""),"",IFERROR(M78/N78*365/O78,""))</f>
        <v/>
      </c>
      <c r="Q78" s="18" t="str">
        <f aca="false">IF(OR($B78="",A78=""),"",DATE(YEAR(A78),MONTH(A78),1))</f>
        <v/>
      </c>
    </row>
    <row r="79" customFormat="false" ht="15" hidden="false" customHeight="false" outlineLevel="0" collapsed="false">
      <c r="A79" s="19"/>
      <c r="B79" s="20"/>
      <c r="C79" s="20"/>
      <c r="D79" s="21"/>
      <c r="E79" s="19"/>
      <c r="F79" s="22"/>
      <c r="G79" s="21"/>
      <c r="H79" s="21"/>
      <c r="I79" s="19"/>
      <c r="J79" s="21"/>
      <c r="K79" s="20"/>
      <c r="L79" s="20"/>
      <c r="M79" s="14" t="str">
        <f aca="false">IF($B79="","",(G79-N(J79))*100*F79-N(H79))</f>
        <v/>
      </c>
      <c r="N79" s="15" t="str">
        <f aca="false">IF($B79="","",D79*100*F79)</f>
        <v/>
      </c>
      <c r="O79" s="16" t="str">
        <f aca="true">IF(OR($B79="",A79=""),"",MAX(1,IF(I79&lt;&gt;"",I79,IF(AND(K79&lt;&gt;"Open",E79&lt;&gt;""),E79,TODAY()))-A79))</f>
        <v/>
      </c>
      <c r="P79" s="17" t="str">
        <f aca="false">IF(OR($B79="",O79=""),"",IFERROR(M79/N79*365/O79,""))</f>
        <v/>
      </c>
      <c r="Q79" s="18" t="str">
        <f aca="false">IF(OR($B79="",A79=""),"",DATE(YEAR(A79),MONTH(A79),1))</f>
        <v/>
      </c>
    </row>
    <row r="80" customFormat="false" ht="15" hidden="false" customHeight="false" outlineLevel="0" collapsed="false">
      <c r="A80" s="19"/>
      <c r="B80" s="20"/>
      <c r="C80" s="20"/>
      <c r="D80" s="21"/>
      <c r="E80" s="19"/>
      <c r="F80" s="22"/>
      <c r="G80" s="21"/>
      <c r="H80" s="21"/>
      <c r="I80" s="19"/>
      <c r="J80" s="21"/>
      <c r="K80" s="20"/>
      <c r="L80" s="20"/>
      <c r="M80" s="14" t="str">
        <f aca="false">IF($B80="","",(G80-N(J80))*100*F80-N(H80))</f>
        <v/>
      </c>
      <c r="N80" s="15" t="str">
        <f aca="false">IF($B80="","",D80*100*F80)</f>
        <v/>
      </c>
      <c r="O80" s="16" t="str">
        <f aca="true">IF(OR($B80="",A80=""),"",MAX(1,IF(I80&lt;&gt;"",I80,IF(AND(K80&lt;&gt;"Open",E80&lt;&gt;""),E80,TODAY()))-A80))</f>
        <v/>
      </c>
      <c r="P80" s="17" t="str">
        <f aca="false">IF(OR($B80="",O80=""),"",IFERROR(M80/N80*365/O80,""))</f>
        <v/>
      </c>
      <c r="Q80" s="18" t="str">
        <f aca="false">IF(OR($B80="",A80=""),"",DATE(YEAR(A80),MONTH(A80),1))</f>
        <v/>
      </c>
    </row>
    <row r="81" customFormat="false" ht="15" hidden="false" customHeight="false" outlineLevel="0" collapsed="false">
      <c r="A81" s="19"/>
      <c r="B81" s="20"/>
      <c r="C81" s="20"/>
      <c r="D81" s="21"/>
      <c r="E81" s="19"/>
      <c r="F81" s="22"/>
      <c r="G81" s="21"/>
      <c r="H81" s="21"/>
      <c r="I81" s="19"/>
      <c r="J81" s="21"/>
      <c r="K81" s="20"/>
      <c r="L81" s="20"/>
      <c r="M81" s="14" t="str">
        <f aca="false">IF($B81="","",(G81-N(J81))*100*F81-N(H81))</f>
        <v/>
      </c>
      <c r="N81" s="15" t="str">
        <f aca="false">IF($B81="","",D81*100*F81)</f>
        <v/>
      </c>
      <c r="O81" s="16" t="str">
        <f aca="true">IF(OR($B81="",A81=""),"",MAX(1,IF(I81&lt;&gt;"",I81,IF(AND(K81&lt;&gt;"Open",E81&lt;&gt;""),E81,TODAY()))-A81))</f>
        <v/>
      </c>
      <c r="P81" s="17" t="str">
        <f aca="false">IF(OR($B81="",O81=""),"",IFERROR(M81/N81*365/O81,""))</f>
        <v/>
      </c>
      <c r="Q81" s="18" t="str">
        <f aca="false">IF(OR($B81="",A81=""),"",DATE(YEAR(A81),MONTH(A81),1))</f>
        <v/>
      </c>
    </row>
    <row r="82" customFormat="false" ht="15" hidden="false" customHeight="false" outlineLevel="0" collapsed="false">
      <c r="A82" s="19"/>
      <c r="B82" s="20"/>
      <c r="C82" s="20"/>
      <c r="D82" s="21"/>
      <c r="E82" s="19"/>
      <c r="F82" s="22"/>
      <c r="G82" s="21"/>
      <c r="H82" s="21"/>
      <c r="I82" s="19"/>
      <c r="J82" s="21"/>
      <c r="K82" s="20"/>
      <c r="L82" s="20"/>
      <c r="M82" s="14" t="str">
        <f aca="false">IF($B82="","",(G82-N(J82))*100*F82-N(H82))</f>
        <v/>
      </c>
      <c r="N82" s="15" t="str">
        <f aca="false">IF($B82="","",D82*100*F82)</f>
        <v/>
      </c>
      <c r="O82" s="16" t="str">
        <f aca="true">IF(OR($B82="",A82=""),"",MAX(1,IF(I82&lt;&gt;"",I82,IF(AND(K82&lt;&gt;"Open",E82&lt;&gt;""),E82,TODAY()))-A82))</f>
        <v/>
      </c>
      <c r="P82" s="17" t="str">
        <f aca="false">IF(OR($B82="",O82=""),"",IFERROR(M82/N82*365/O82,""))</f>
        <v/>
      </c>
      <c r="Q82" s="18" t="str">
        <f aca="false">IF(OR($B82="",A82=""),"",DATE(YEAR(A82),MONTH(A82),1))</f>
        <v/>
      </c>
    </row>
    <row r="83" customFormat="false" ht="15" hidden="false" customHeight="false" outlineLevel="0" collapsed="false">
      <c r="A83" s="19"/>
      <c r="B83" s="20"/>
      <c r="C83" s="20"/>
      <c r="D83" s="21"/>
      <c r="E83" s="19"/>
      <c r="F83" s="22"/>
      <c r="G83" s="21"/>
      <c r="H83" s="21"/>
      <c r="I83" s="19"/>
      <c r="J83" s="21"/>
      <c r="K83" s="20"/>
      <c r="L83" s="20"/>
      <c r="M83" s="14" t="str">
        <f aca="false">IF($B83="","",(G83-N(J83))*100*F83-N(H83))</f>
        <v/>
      </c>
      <c r="N83" s="15" t="str">
        <f aca="false">IF($B83="","",D83*100*F83)</f>
        <v/>
      </c>
      <c r="O83" s="16" t="str">
        <f aca="true">IF(OR($B83="",A83=""),"",MAX(1,IF(I83&lt;&gt;"",I83,IF(AND(K83&lt;&gt;"Open",E83&lt;&gt;""),E83,TODAY()))-A83))</f>
        <v/>
      </c>
      <c r="P83" s="17" t="str">
        <f aca="false">IF(OR($B83="",O83=""),"",IFERROR(M83/N83*365/O83,""))</f>
        <v/>
      </c>
      <c r="Q83" s="18" t="str">
        <f aca="false">IF(OR($B83="",A83=""),"",DATE(YEAR(A83),MONTH(A83),1))</f>
        <v/>
      </c>
    </row>
    <row r="84" customFormat="false" ht="15" hidden="false" customHeight="false" outlineLevel="0" collapsed="false">
      <c r="A84" s="19"/>
      <c r="B84" s="20"/>
      <c r="C84" s="20"/>
      <c r="D84" s="21"/>
      <c r="E84" s="19"/>
      <c r="F84" s="22"/>
      <c r="G84" s="21"/>
      <c r="H84" s="21"/>
      <c r="I84" s="19"/>
      <c r="J84" s="21"/>
      <c r="K84" s="20"/>
      <c r="L84" s="20"/>
      <c r="M84" s="14" t="str">
        <f aca="false">IF($B84="","",(G84-N(J84))*100*F84-N(H84))</f>
        <v/>
      </c>
      <c r="N84" s="15" t="str">
        <f aca="false">IF($B84="","",D84*100*F84)</f>
        <v/>
      </c>
      <c r="O84" s="16" t="str">
        <f aca="true">IF(OR($B84="",A84=""),"",MAX(1,IF(I84&lt;&gt;"",I84,IF(AND(K84&lt;&gt;"Open",E84&lt;&gt;""),E84,TODAY()))-A84))</f>
        <v/>
      </c>
      <c r="P84" s="17" t="str">
        <f aca="false">IF(OR($B84="",O84=""),"",IFERROR(M84/N84*365/O84,""))</f>
        <v/>
      </c>
      <c r="Q84" s="18" t="str">
        <f aca="false">IF(OR($B84="",A84=""),"",DATE(YEAR(A84),MONTH(A84),1))</f>
        <v/>
      </c>
    </row>
    <row r="85" customFormat="false" ht="15" hidden="false" customHeight="false" outlineLevel="0" collapsed="false">
      <c r="A85" s="19"/>
      <c r="B85" s="20"/>
      <c r="C85" s="20"/>
      <c r="D85" s="21"/>
      <c r="E85" s="19"/>
      <c r="F85" s="22"/>
      <c r="G85" s="21"/>
      <c r="H85" s="21"/>
      <c r="I85" s="19"/>
      <c r="J85" s="21"/>
      <c r="K85" s="20"/>
      <c r="L85" s="20"/>
      <c r="M85" s="14" t="str">
        <f aca="false">IF($B85="","",(G85-N(J85))*100*F85-N(H85))</f>
        <v/>
      </c>
      <c r="N85" s="15" t="str">
        <f aca="false">IF($B85="","",D85*100*F85)</f>
        <v/>
      </c>
      <c r="O85" s="16" t="str">
        <f aca="true">IF(OR($B85="",A85=""),"",MAX(1,IF(I85&lt;&gt;"",I85,IF(AND(K85&lt;&gt;"Open",E85&lt;&gt;""),E85,TODAY()))-A85))</f>
        <v/>
      </c>
      <c r="P85" s="17" t="str">
        <f aca="false">IF(OR($B85="",O85=""),"",IFERROR(M85/N85*365/O85,""))</f>
        <v/>
      </c>
      <c r="Q85" s="18" t="str">
        <f aca="false">IF(OR($B85="",A85=""),"",DATE(YEAR(A85),MONTH(A85),1))</f>
        <v/>
      </c>
    </row>
    <row r="86" customFormat="false" ht="15" hidden="false" customHeight="false" outlineLevel="0" collapsed="false">
      <c r="A86" s="19"/>
      <c r="B86" s="20"/>
      <c r="C86" s="20"/>
      <c r="D86" s="21"/>
      <c r="E86" s="19"/>
      <c r="F86" s="22"/>
      <c r="G86" s="21"/>
      <c r="H86" s="21"/>
      <c r="I86" s="19"/>
      <c r="J86" s="21"/>
      <c r="K86" s="20"/>
      <c r="L86" s="20"/>
      <c r="M86" s="14" t="str">
        <f aca="false">IF($B86="","",(G86-N(J86))*100*F86-N(H86))</f>
        <v/>
      </c>
      <c r="N86" s="15" t="str">
        <f aca="false">IF($B86="","",D86*100*F86)</f>
        <v/>
      </c>
      <c r="O86" s="16" t="str">
        <f aca="true">IF(OR($B86="",A86=""),"",MAX(1,IF(I86&lt;&gt;"",I86,IF(AND(K86&lt;&gt;"Open",E86&lt;&gt;""),E86,TODAY()))-A86))</f>
        <v/>
      </c>
      <c r="P86" s="17" t="str">
        <f aca="false">IF(OR($B86="",O86=""),"",IFERROR(M86/N86*365/O86,""))</f>
        <v/>
      </c>
      <c r="Q86" s="18" t="str">
        <f aca="false">IF(OR($B86="",A86=""),"",DATE(YEAR(A86),MONTH(A86),1))</f>
        <v/>
      </c>
    </row>
    <row r="87" customFormat="false" ht="15" hidden="false" customHeight="false" outlineLevel="0" collapsed="false">
      <c r="A87" s="19"/>
      <c r="B87" s="20"/>
      <c r="C87" s="20"/>
      <c r="D87" s="21"/>
      <c r="E87" s="19"/>
      <c r="F87" s="22"/>
      <c r="G87" s="21"/>
      <c r="H87" s="21"/>
      <c r="I87" s="19"/>
      <c r="J87" s="21"/>
      <c r="K87" s="20"/>
      <c r="L87" s="20"/>
      <c r="M87" s="14" t="str">
        <f aca="false">IF($B87="","",(G87-N(J87))*100*F87-N(H87))</f>
        <v/>
      </c>
      <c r="N87" s="15" t="str">
        <f aca="false">IF($B87="","",D87*100*F87)</f>
        <v/>
      </c>
      <c r="O87" s="16" t="str">
        <f aca="true">IF(OR($B87="",A87=""),"",MAX(1,IF(I87&lt;&gt;"",I87,IF(AND(K87&lt;&gt;"Open",E87&lt;&gt;""),E87,TODAY()))-A87))</f>
        <v/>
      </c>
      <c r="P87" s="17" t="str">
        <f aca="false">IF(OR($B87="",O87=""),"",IFERROR(M87/N87*365/O87,""))</f>
        <v/>
      </c>
      <c r="Q87" s="18" t="str">
        <f aca="false">IF(OR($B87="",A87=""),"",DATE(YEAR(A87),MONTH(A87),1))</f>
        <v/>
      </c>
    </row>
    <row r="88" customFormat="false" ht="15" hidden="false" customHeight="false" outlineLevel="0" collapsed="false">
      <c r="A88" s="19"/>
      <c r="B88" s="20"/>
      <c r="C88" s="20"/>
      <c r="D88" s="21"/>
      <c r="E88" s="19"/>
      <c r="F88" s="22"/>
      <c r="G88" s="21"/>
      <c r="H88" s="21"/>
      <c r="I88" s="19"/>
      <c r="J88" s="21"/>
      <c r="K88" s="20"/>
      <c r="L88" s="20"/>
      <c r="M88" s="14" t="str">
        <f aca="false">IF($B88="","",(G88-N(J88))*100*F88-N(H88))</f>
        <v/>
      </c>
      <c r="N88" s="15" t="str">
        <f aca="false">IF($B88="","",D88*100*F88)</f>
        <v/>
      </c>
      <c r="O88" s="16" t="str">
        <f aca="true">IF(OR($B88="",A88=""),"",MAX(1,IF(I88&lt;&gt;"",I88,IF(AND(K88&lt;&gt;"Open",E88&lt;&gt;""),E88,TODAY()))-A88))</f>
        <v/>
      </c>
      <c r="P88" s="17" t="str">
        <f aca="false">IF(OR($B88="",O88=""),"",IFERROR(M88/N88*365/O88,""))</f>
        <v/>
      </c>
      <c r="Q88" s="18" t="str">
        <f aca="false">IF(OR($B88="",A88=""),"",DATE(YEAR(A88),MONTH(A88),1))</f>
        <v/>
      </c>
    </row>
    <row r="89" customFormat="false" ht="15" hidden="false" customHeight="false" outlineLevel="0" collapsed="false">
      <c r="A89" s="19"/>
      <c r="B89" s="20"/>
      <c r="C89" s="20"/>
      <c r="D89" s="21"/>
      <c r="E89" s="19"/>
      <c r="F89" s="22"/>
      <c r="G89" s="21"/>
      <c r="H89" s="21"/>
      <c r="I89" s="19"/>
      <c r="J89" s="21"/>
      <c r="K89" s="20"/>
      <c r="L89" s="20"/>
      <c r="M89" s="14" t="str">
        <f aca="false">IF($B89="","",(G89-N(J89))*100*F89-N(H89))</f>
        <v/>
      </c>
      <c r="N89" s="15" t="str">
        <f aca="false">IF($B89="","",D89*100*F89)</f>
        <v/>
      </c>
      <c r="O89" s="16" t="str">
        <f aca="true">IF(OR($B89="",A89=""),"",MAX(1,IF(I89&lt;&gt;"",I89,IF(AND(K89&lt;&gt;"Open",E89&lt;&gt;""),E89,TODAY()))-A89))</f>
        <v/>
      </c>
      <c r="P89" s="17" t="str">
        <f aca="false">IF(OR($B89="",O89=""),"",IFERROR(M89/N89*365/O89,""))</f>
        <v/>
      </c>
      <c r="Q89" s="18" t="str">
        <f aca="false">IF(OR($B89="",A89=""),"",DATE(YEAR(A89),MONTH(A89),1))</f>
        <v/>
      </c>
    </row>
    <row r="90" customFormat="false" ht="15" hidden="false" customHeight="false" outlineLevel="0" collapsed="false">
      <c r="A90" s="19"/>
      <c r="B90" s="20"/>
      <c r="C90" s="20"/>
      <c r="D90" s="21"/>
      <c r="E90" s="19"/>
      <c r="F90" s="22"/>
      <c r="G90" s="21"/>
      <c r="H90" s="21"/>
      <c r="I90" s="19"/>
      <c r="J90" s="21"/>
      <c r="K90" s="20"/>
      <c r="L90" s="20"/>
      <c r="M90" s="14" t="str">
        <f aca="false">IF($B90="","",(G90-N(J90))*100*F90-N(H90))</f>
        <v/>
      </c>
      <c r="N90" s="15" t="str">
        <f aca="false">IF($B90="","",D90*100*F90)</f>
        <v/>
      </c>
      <c r="O90" s="16" t="str">
        <f aca="true">IF(OR($B90="",A90=""),"",MAX(1,IF(I90&lt;&gt;"",I90,IF(AND(K90&lt;&gt;"Open",E90&lt;&gt;""),E90,TODAY()))-A90))</f>
        <v/>
      </c>
      <c r="P90" s="17" t="str">
        <f aca="false">IF(OR($B90="",O90=""),"",IFERROR(M90/N90*365/O90,""))</f>
        <v/>
      </c>
      <c r="Q90" s="18" t="str">
        <f aca="false">IF(OR($B90="",A90=""),"",DATE(YEAR(A90),MONTH(A90),1))</f>
        <v/>
      </c>
    </row>
    <row r="91" customFormat="false" ht="15" hidden="false" customHeight="false" outlineLevel="0" collapsed="false">
      <c r="A91" s="19"/>
      <c r="B91" s="20"/>
      <c r="C91" s="20"/>
      <c r="D91" s="21"/>
      <c r="E91" s="19"/>
      <c r="F91" s="22"/>
      <c r="G91" s="21"/>
      <c r="H91" s="21"/>
      <c r="I91" s="19"/>
      <c r="J91" s="21"/>
      <c r="K91" s="20"/>
      <c r="L91" s="20"/>
      <c r="M91" s="14" t="str">
        <f aca="false">IF($B91="","",(G91-N(J91))*100*F91-N(H91))</f>
        <v/>
      </c>
      <c r="N91" s="15" t="str">
        <f aca="false">IF($B91="","",D91*100*F91)</f>
        <v/>
      </c>
      <c r="O91" s="16" t="str">
        <f aca="true">IF(OR($B91="",A91=""),"",MAX(1,IF(I91&lt;&gt;"",I91,IF(AND(K91&lt;&gt;"Open",E91&lt;&gt;""),E91,TODAY()))-A91))</f>
        <v/>
      </c>
      <c r="P91" s="17" t="str">
        <f aca="false">IF(OR($B91="",O91=""),"",IFERROR(M91/N91*365/O91,""))</f>
        <v/>
      </c>
      <c r="Q91" s="18" t="str">
        <f aca="false">IF(OR($B91="",A91=""),"",DATE(YEAR(A91),MONTH(A91),1))</f>
        <v/>
      </c>
    </row>
    <row r="92" customFormat="false" ht="15" hidden="false" customHeight="false" outlineLevel="0" collapsed="false">
      <c r="A92" s="19"/>
      <c r="B92" s="20"/>
      <c r="C92" s="20"/>
      <c r="D92" s="21"/>
      <c r="E92" s="19"/>
      <c r="F92" s="22"/>
      <c r="G92" s="21"/>
      <c r="H92" s="21"/>
      <c r="I92" s="19"/>
      <c r="J92" s="21"/>
      <c r="K92" s="20"/>
      <c r="L92" s="20"/>
      <c r="M92" s="14" t="str">
        <f aca="false">IF($B92="","",(G92-N(J92))*100*F92-N(H92))</f>
        <v/>
      </c>
      <c r="N92" s="15" t="str">
        <f aca="false">IF($B92="","",D92*100*F92)</f>
        <v/>
      </c>
      <c r="O92" s="16" t="str">
        <f aca="true">IF(OR($B92="",A92=""),"",MAX(1,IF(I92&lt;&gt;"",I92,IF(AND(K92&lt;&gt;"Open",E92&lt;&gt;""),E92,TODAY()))-A92))</f>
        <v/>
      </c>
      <c r="P92" s="17" t="str">
        <f aca="false">IF(OR($B92="",O92=""),"",IFERROR(M92/N92*365/O92,""))</f>
        <v/>
      </c>
      <c r="Q92" s="18" t="str">
        <f aca="false">IF(OR($B92="",A92=""),"",DATE(YEAR(A92),MONTH(A92),1))</f>
        <v/>
      </c>
    </row>
    <row r="93" customFormat="false" ht="15" hidden="false" customHeight="false" outlineLevel="0" collapsed="false">
      <c r="A93" s="19"/>
      <c r="B93" s="20"/>
      <c r="C93" s="20"/>
      <c r="D93" s="21"/>
      <c r="E93" s="19"/>
      <c r="F93" s="22"/>
      <c r="G93" s="21"/>
      <c r="H93" s="21"/>
      <c r="I93" s="19"/>
      <c r="J93" s="21"/>
      <c r="K93" s="20"/>
      <c r="L93" s="20"/>
      <c r="M93" s="14" t="str">
        <f aca="false">IF($B93="","",(G93-N(J93))*100*F93-N(H93))</f>
        <v/>
      </c>
      <c r="N93" s="15" t="str">
        <f aca="false">IF($B93="","",D93*100*F93)</f>
        <v/>
      </c>
      <c r="O93" s="16" t="str">
        <f aca="true">IF(OR($B93="",A93=""),"",MAX(1,IF(I93&lt;&gt;"",I93,IF(AND(K93&lt;&gt;"Open",E93&lt;&gt;""),E93,TODAY()))-A93))</f>
        <v/>
      </c>
      <c r="P93" s="17" t="str">
        <f aca="false">IF(OR($B93="",O93=""),"",IFERROR(M93/N93*365/O93,""))</f>
        <v/>
      </c>
      <c r="Q93" s="18" t="str">
        <f aca="false">IF(OR($B93="",A93=""),"",DATE(YEAR(A93),MONTH(A93),1))</f>
        <v/>
      </c>
    </row>
    <row r="94" customFormat="false" ht="15" hidden="false" customHeight="false" outlineLevel="0" collapsed="false">
      <c r="A94" s="19"/>
      <c r="B94" s="20"/>
      <c r="C94" s="20"/>
      <c r="D94" s="21"/>
      <c r="E94" s="19"/>
      <c r="F94" s="22"/>
      <c r="G94" s="21"/>
      <c r="H94" s="21"/>
      <c r="I94" s="19"/>
      <c r="J94" s="21"/>
      <c r="K94" s="20"/>
      <c r="L94" s="20"/>
      <c r="M94" s="14" t="str">
        <f aca="false">IF($B94="","",(G94-N(J94))*100*F94-N(H94))</f>
        <v/>
      </c>
      <c r="N94" s="15" t="str">
        <f aca="false">IF($B94="","",D94*100*F94)</f>
        <v/>
      </c>
      <c r="O94" s="16" t="str">
        <f aca="true">IF(OR($B94="",A94=""),"",MAX(1,IF(I94&lt;&gt;"",I94,IF(AND(K94&lt;&gt;"Open",E94&lt;&gt;""),E94,TODAY()))-A94))</f>
        <v/>
      </c>
      <c r="P94" s="17" t="str">
        <f aca="false">IF(OR($B94="",O94=""),"",IFERROR(M94/N94*365/O94,""))</f>
        <v/>
      </c>
      <c r="Q94" s="18" t="str">
        <f aca="false">IF(OR($B94="",A94=""),"",DATE(YEAR(A94),MONTH(A94),1))</f>
        <v/>
      </c>
    </row>
    <row r="95" customFormat="false" ht="15" hidden="false" customHeight="false" outlineLevel="0" collapsed="false">
      <c r="A95" s="19"/>
      <c r="B95" s="20"/>
      <c r="C95" s="20"/>
      <c r="D95" s="21"/>
      <c r="E95" s="19"/>
      <c r="F95" s="22"/>
      <c r="G95" s="21"/>
      <c r="H95" s="21"/>
      <c r="I95" s="19"/>
      <c r="J95" s="21"/>
      <c r="K95" s="20"/>
      <c r="L95" s="20"/>
      <c r="M95" s="14" t="str">
        <f aca="false">IF($B95="","",(G95-N(J95))*100*F95-N(H95))</f>
        <v/>
      </c>
      <c r="N95" s="15" t="str">
        <f aca="false">IF($B95="","",D95*100*F95)</f>
        <v/>
      </c>
      <c r="O95" s="16" t="str">
        <f aca="true">IF(OR($B95="",A95=""),"",MAX(1,IF(I95&lt;&gt;"",I95,IF(AND(K95&lt;&gt;"Open",E95&lt;&gt;""),E95,TODAY()))-A95))</f>
        <v/>
      </c>
      <c r="P95" s="17" t="str">
        <f aca="false">IF(OR($B95="",O95=""),"",IFERROR(M95/N95*365/O95,""))</f>
        <v/>
      </c>
      <c r="Q95" s="18" t="str">
        <f aca="false">IF(OR($B95="",A95=""),"",DATE(YEAR(A95),MONTH(A95),1))</f>
        <v/>
      </c>
    </row>
    <row r="96" customFormat="false" ht="15" hidden="false" customHeight="false" outlineLevel="0" collapsed="false">
      <c r="A96" s="19"/>
      <c r="B96" s="20"/>
      <c r="C96" s="20"/>
      <c r="D96" s="21"/>
      <c r="E96" s="19"/>
      <c r="F96" s="22"/>
      <c r="G96" s="21"/>
      <c r="H96" s="21"/>
      <c r="I96" s="19"/>
      <c r="J96" s="21"/>
      <c r="K96" s="20"/>
      <c r="L96" s="20"/>
      <c r="M96" s="14" t="str">
        <f aca="false">IF($B96="","",(G96-N(J96))*100*F96-N(H96))</f>
        <v/>
      </c>
      <c r="N96" s="15" t="str">
        <f aca="false">IF($B96="","",D96*100*F96)</f>
        <v/>
      </c>
      <c r="O96" s="16" t="str">
        <f aca="true">IF(OR($B96="",A96=""),"",MAX(1,IF(I96&lt;&gt;"",I96,IF(AND(K96&lt;&gt;"Open",E96&lt;&gt;""),E96,TODAY()))-A96))</f>
        <v/>
      </c>
      <c r="P96" s="17" t="str">
        <f aca="false">IF(OR($B96="",O96=""),"",IFERROR(M96/N96*365/O96,""))</f>
        <v/>
      </c>
      <c r="Q96" s="18" t="str">
        <f aca="false">IF(OR($B96="",A96=""),"",DATE(YEAR(A96),MONTH(A96),1))</f>
        <v/>
      </c>
    </row>
    <row r="97" customFormat="false" ht="15" hidden="false" customHeight="false" outlineLevel="0" collapsed="false">
      <c r="A97" s="19"/>
      <c r="B97" s="20"/>
      <c r="C97" s="20"/>
      <c r="D97" s="21"/>
      <c r="E97" s="19"/>
      <c r="F97" s="22"/>
      <c r="G97" s="21"/>
      <c r="H97" s="21"/>
      <c r="I97" s="19"/>
      <c r="J97" s="21"/>
      <c r="K97" s="20"/>
      <c r="L97" s="20"/>
      <c r="M97" s="14" t="str">
        <f aca="false">IF($B97="","",(G97-N(J97))*100*F97-N(H97))</f>
        <v/>
      </c>
      <c r="N97" s="15" t="str">
        <f aca="false">IF($B97="","",D97*100*F97)</f>
        <v/>
      </c>
      <c r="O97" s="16" t="str">
        <f aca="true">IF(OR($B97="",A97=""),"",MAX(1,IF(I97&lt;&gt;"",I97,IF(AND(K97&lt;&gt;"Open",E97&lt;&gt;""),E97,TODAY()))-A97))</f>
        <v/>
      </c>
      <c r="P97" s="17" t="str">
        <f aca="false">IF(OR($B97="",O97=""),"",IFERROR(M97/N97*365/O97,""))</f>
        <v/>
      </c>
      <c r="Q97" s="18" t="str">
        <f aca="false">IF(OR($B97="",A97=""),"",DATE(YEAR(A97),MONTH(A97),1))</f>
        <v/>
      </c>
    </row>
    <row r="98" customFormat="false" ht="15" hidden="false" customHeight="false" outlineLevel="0" collapsed="false">
      <c r="A98" s="19"/>
      <c r="B98" s="20"/>
      <c r="C98" s="20"/>
      <c r="D98" s="21"/>
      <c r="E98" s="19"/>
      <c r="F98" s="22"/>
      <c r="G98" s="21"/>
      <c r="H98" s="21"/>
      <c r="I98" s="19"/>
      <c r="J98" s="21"/>
      <c r="K98" s="20"/>
      <c r="L98" s="20"/>
      <c r="M98" s="14" t="str">
        <f aca="false">IF($B98="","",(G98-N(J98))*100*F98-N(H98))</f>
        <v/>
      </c>
      <c r="N98" s="15" t="str">
        <f aca="false">IF($B98="","",D98*100*F98)</f>
        <v/>
      </c>
      <c r="O98" s="16" t="str">
        <f aca="true">IF(OR($B98="",A98=""),"",MAX(1,IF(I98&lt;&gt;"",I98,IF(AND(K98&lt;&gt;"Open",E98&lt;&gt;""),E98,TODAY()))-A98))</f>
        <v/>
      </c>
      <c r="P98" s="17" t="str">
        <f aca="false">IF(OR($B98="",O98=""),"",IFERROR(M98/N98*365/O98,""))</f>
        <v/>
      </c>
      <c r="Q98" s="18" t="str">
        <f aca="false">IF(OR($B98="",A98=""),"",DATE(YEAR(A98),MONTH(A98),1))</f>
        <v/>
      </c>
    </row>
    <row r="99" customFormat="false" ht="15" hidden="false" customHeight="false" outlineLevel="0" collapsed="false">
      <c r="A99" s="19"/>
      <c r="B99" s="20"/>
      <c r="C99" s="20"/>
      <c r="D99" s="21"/>
      <c r="E99" s="19"/>
      <c r="F99" s="22"/>
      <c r="G99" s="21"/>
      <c r="H99" s="21"/>
      <c r="I99" s="19"/>
      <c r="J99" s="21"/>
      <c r="K99" s="20"/>
      <c r="L99" s="20"/>
      <c r="M99" s="14" t="str">
        <f aca="false">IF($B99="","",(G99-N(J99))*100*F99-N(H99))</f>
        <v/>
      </c>
      <c r="N99" s="15" t="str">
        <f aca="false">IF($B99="","",D99*100*F99)</f>
        <v/>
      </c>
      <c r="O99" s="16" t="str">
        <f aca="true">IF(OR($B99="",A99=""),"",MAX(1,IF(I99&lt;&gt;"",I99,IF(AND(K99&lt;&gt;"Open",E99&lt;&gt;""),E99,TODAY()))-A99))</f>
        <v/>
      </c>
      <c r="P99" s="17" t="str">
        <f aca="false">IF(OR($B99="",O99=""),"",IFERROR(M99/N99*365/O99,""))</f>
        <v/>
      </c>
      <c r="Q99" s="18" t="str">
        <f aca="false">IF(OR($B99="",A99=""),"",DATE(YEAR(A99),MONTH(A99),1))</f>
        <v/>
      </c>
    </row>
    <row r="100" customFormat="false" ht="15" hidden="false" customHeight="false" outlineLevel="0" collapsed="false">
      <c r="A100" s="19"/>
      <c r="B100" s="20"/>
      <c r="C100" s="20"/>
      <c r="D100" s="21"/>
      <c r="E100" s="19"/>
      <c r="F100" s="22"/>
      <c r="G100" s="21"/>
      <c r="H100" s="21"/>
      <c r="I100" s="19"/>
      <c r="J100" s="21"/>
      <c r="K100" s="20"/>
      <c r="L100" s="20"/>
      <c r="M100" s="14" t="str">
        <f aca="false">IF($B100="","",(G100-N(J100))*100*F100-N(H100))</f>
        <v/>
      </c>
      <c r="N100" s="15" t="str">
        <f aca="false">IF($B100="","",D100*100*F100)</f>
        <v/>
      </c>
      <c r="O100" s="16" t="str">
        <f aca="true">IF(OR($B100="",A100=""),"",MAX(1,IF(I100&lt;&gt;"",I100,IF(AND(K100&lt;&gt;"Open",E100&lt;&gt;""),E100,TODAY()))-A100))</f>
        <v/>
      </c>
      <c r="P100" s="17" t="str">
        <f aca="false">IF(OR($B100="",O100=""),"",IFERROR(M100/N100*365/O100,""))</f>
        <v/>
      </c>
      <c r="Q100" s="18" t="str">
        <f aca="false">IF(OR($B100="",A100=""),"",DATE(YEAR(A100),MONTH(A100),1))</f>
        <v/>
      </c>
    </row>
    <row r="101" customFormat="false" ht="15" hidden="false" customHeight="false" outlineLevel="0" collapsed="false">
      <c r="A101" s="19"/>
      <c r="B101" s="20"/>
      <c r="C101" s="20"/>
      <c r="D101" s="21"/>
      <c r="E101" s="19"/>
      <c r="F101" s="22"/>
      <c r="G101" s="21"/>
      <c r="H101" s="21"/>
      <c r="I101" s="19"/>
      <c r="J101" s="21"/>
      <c r="K101" s="20"/>
      <c r="L101" s="20"/>
      <c r="M101" s="14" t="str">
        <f aca="false">IF($B101="","",(G101-N(J101))*100*F101-N(H101))</f>
        <v/>
      </c>
      <c r="N101" s="15" t="str">
        <f aca="false">IF($B101="","",D101*100*F101)</f>
        <v/>
      </c>
      <c r="O101" s="16" t="str">
        <f aca="true">IF(OR($B101="",A101=""),"",MAX(1,IF(I101&lt;&gt;"",I101,IF(AND(K101&lt;&gt;"Open",E101&lt;&gt;""),E101,TODAY()))-A101))</f>
        <v/>
      </c>
      <c r="P101" s="17" t="str">
        <f aca="false">IF(OR($B101="",O101=""),"",IFERROR(M101/N101*365/O101,""))</f>
        <v/>
      </c>
      <c r="Q101" s="18" t="str">
        <f aca="false">IF(OR($B101="",A101=""),"",DATE(YEAR(A101),MONTH(A101),1))</f>
        <v/>
      </c>
    </row>
    <row r="102" customFormat="false" ht="15" hidden="false" customHeight="false" outlineLevel="0" collapsed="false">
      <c r="A102" s="19"/>
      <c r="B102" s="20"/>
      <c r="C102" s="20"/>
      <c r="D102" s="21"/>
      <c r="E102" s="19"/>
      <c r="F102" s="22"/>
      <c r="G102" s="21"/>
      <c r="H102" s="21"/>
      <c r="I102" s="19"/>
      <c r="J102" s="21"/>
      <c r="K102" s="20"/>
      <c r="L102" s="20"/>
      <c r="M102" s="14" t="str">
        <f aca="false">IF($B102="","",(G102-N(J102))*100*F102-N(H102))</f>
        <v/>
      </c>
      <c r="N102" s="15" t="str">
        <f aca="false">IF($B102="","",D102*100*F102)</f>
        <v/>
      </c>
      <c r="O102" s="16" t="str">
        <f aca="true">IF(OR($B102="",A102=""),"",MAX(1,IF(I102&lt;&gt;"",I102,IF(AND(K102&lt;&gt;"Open",E102&lt;&gt;""),E102,TODAY()))-A102))</f>
        <v/>
      </c>
      <c r="P102" s="17" t="str">
        <f aca="false">IF(OR($B102="",O102=""),"",IFERROR(M102/N102*365/O102,""))</f>
        <v/>
      </c>
      <c r="Q102" s="18" t="str">
        <f aca="false">IF(OR($B102="",A102=""),"",DATE(YEAR(A102),MONTH(A102),1))</f>
        <v/>
      </c>
    </row>
    <row r="103" customFormat="false" ht="15" hidden="false" customHeight="false" outlineLevel="0" collapsed="false">
      <c r="A103" s="19"/>
      <c r="B103" s="20"/>
      <c r="C103" s="20"/>
      <c r="D103" s="21"/>
      <c r="E103" s="19"/>
      <c r="F103" s="22"/>
      <c r="G103" s="21"/>
      <c r="H103" s="21"/>
      <c r="I103" s="19"/>
      <c r="J103" s="21"/>
      <c r="K103" s="20"/>
      <c r="L103" s="20"/>
      <c r="M103" s="14" t="str">
        <f aca="false">IF($B103="","",(G103-N(J103))*100*F103-N(H103))</f>
        <v/>
      </c>
      <c r="N103" s="15" t="str">
        <f aca="false">IF($B103="","",D103*100*F103)</f>
        <v/>
      </c>
      <c r="O103" s="16" t="str">
        <f aca="true">IF(OR($B103="",A103=""),"",MAX(1,IF(I103&lt;&gt;"",I103,IF(AND(K103&lt;&gt;"Open",E103&lt;&gt;""),E103,TODAY()))-A103))</f>
        <v/>
      </c>
      <c r="P103" s="17" t="str">
        <f aca="false">IF(OR($B103="",O103=""),"",IFERROR(M103/N103*365/O103,""))</f>
        <v/>
      </c>
      <c r="Q103" s="18" t="str">
        <f aca="false">IF(OR($B103="",A103=""),"",DATE(YEAR(A103),MONTH(A103),1))</f>
        <v/>
      </c>
    </row>
    <row r="104" customFormat="false" ht="15" hidden="false" customHeight="false" outlineLevel="0" collapsed="false">
      <c r="A104" s="19"/>
      <c r="B104" s="20"/>
      <c r="C104" s="20"/>
      <c r="D104" s="21"/>
      <c r="E104" s="19"/>
      <c r="F104" s="22"/>
      <c r="G104" s="21"/>
      <c r="H104" s="21"/>
      <c r="I104" s="19"/>
      <c r="J104" s="21"/>
      <c r="K104" s="20"/>
      <c r="L104" s="20"/>
      <c r="M104" s="14" t="str">
        <f aca="false">IF($B104="","",(G104-N(J104))*100*F104-N(H104))</f>
        <v/>
      </c>
      <c r="N104" s="15" t="str">
        <f aca="false">IF($B104="","",D104*100*F104)</f>
        <v/>
      </c>
      <c r="O104" s="16" t="str">
        <f aca="true">IF(OR($B104="",A104=""),"",MAX(1,IF(I104&lt;&gt;"",I104,IF(AND(K104&lt;&gt;"Open",E104&lt;&gt;""),E104,TODAY()))-A104))</f>
        <v/>
      </c>
      <c r="P104" s="17" t="str">
        <f aca="false">IF(OR($B104="",O104=""),"",IFERROR(M104/N104*365/O104,""))</f>
        <v/>
      </c>
      <c r="Q104" s="18" t="str">
        <f aca="false">IF(OR($B104="",A104=""),"",DATE(YEAR(A104),MONTH(A104),1))</f>
        <v/>
      </c>
    </row>
    <row r="105" customFormat="false" ht="15" hidden="false" customHeight="false" outlineLevel="0" collapsed="false">
      <c r="A105" s="19"/>
      <c r="B105" s="20"/>
      <c r="C105" s="20"/>
      <c r="D105" s="21"/>
      <c r="E105" s="19"/>
      <c r="F105" s="22"/>
      <c r="G105" s="21"/>
      <c r="H105" s="21"/>
      <c r="I105" s="19"/>
      <c r="J105" s="21"/>
      <c r="K105" s="20"/>
      <c r="L105" s="20"/>
      <c r="M105" s="14" t="str">
        <f aca="false">IF($B105="","",(G105-N(J105))*100*F105-N(H105))</f>
        <v/>
      </c>
      <c r="N105" s="15" t="str">
        <f aca="false">IF($B105="","",D105*100*F105)</f>
        <v/>
      </c>
      <c r="O105" s="16" t="str">
        <f aca="true">IF(OR($B105="",A105=""),"",MAX(1,IF(I105&lt;&gt;"",I105,IF(AND(K105&lt;&gt;"Open",E105&lt;&gt;""),E105,TODAY()))-A105))</f>
        <v/>
      </c>
      <c r="P105" s="17" t="str">
        <f aca="false">IF(OR($B105="",O105=""),"",IFERROR(M105/N105*365/O105,""))</f>
        <v/>
      </c>
      <c r="Q105" s="18" t="str">
        <f aca="false">IF(OR($B105="",A105=""),"",DATE(YEAR(A105),MONTH(A105),1))</f>
        <v/>
      </c>
    </row>
    <row r="106" customFormat="false" ht="15" hidden="false" customHeight="false" outlineLevel="0" collapsed="false">
      <c r="A106" s="19"/>
      <c r="B106" s="20"/>
      <c r="C106" s="20"/>
      <c r="D106" s="21"/>
      <c r="E106" s="19"/>
      <c r="F106" s="22"/>
      <c r="G106" s="21"/>
      <c r="H106" s="21"/>
      <c r="I106" s="19"/>
      <c r="J106" s="21"/>
      <c r="K106" s="20"/>
      <c r="L106" s="20"/>
      <c r="M106" s="14" t="str">
        <f aca="false">IF($B106="","",(G106-N(J106))*100*F106-N(H106))</f>
        <v/>
      </c>
      <c r="N106" s="15" t="str">
        <f aca="false">IF($B106="","",D106*100*F106)</f>
        <v/>
      </c>
      <c r="O106" s="16" t="str">
        <f aca="true">IF(OR($B106="",A106=""),"",MAX(1,IF(I106&lt;&gt;"",I106,IF(AND(K106&lt;&gt;"Open",E106&lt;&gt;""),E106,TODAY()))-A106))</f>
        <v/>
      </c>
      <c r="P106" s="17" t="str">
        <f aca="false">IF(OR($B106="",O106=""),"",IFERROR(M106/N106*365/O106,""))</f>
        <v/>
      </c>
      <c r="Q106" s="18" t="str">
        <f aca="false">IF(OR($B106="",A106=""),"",DATE(YEAR(A106),MONTH(A106),1))</f>
        <v/>
      </c>
    </row>
    <row r="107" customFormat="false" ht="15" hidden="false" customHeight="false" outlineLevel="0" collapsed="false">
      <c r="A107" s="19"/>
      <c r="B107" s="20"/>
      <c r="C107" s="20"/>
      <c r="D107" s="21"/>
      <c r="E107" s="19"/>
      <c r="F107" s="22"/>
      <c r="G107" s="21"/>
      <c r="H107" s="21"/>
      <c r="I107" s="19"/>
      <c r="J107" s="21"/>
      <c r="K107" s="20"/>
      <c r="L107" s="20"/>
      <c r="M107" s="14" t="str">
        <f aca="false">IF($B107="","",(G107-N(J107))*100*F107-N(H107))</f>
        <v/>
      </c>
      <c r="N107" s="15" t="str">
        <f aca="false">IF($B107="","",D107*100*F107)</f>
        <v/>
      </c>
      <c r="O107" s="16" t="str">
        <f aca="true">IF(OR($B107="",A107=""),"",MAX(1,IF(I107&lt;&gt;"",I107,IF(AND(K107&lt;&gt;"Open",E107&lt;&gt;""),E107,TODAY()))-A107))</f>
        <v/>
      </c>
      <c r="P107" s="17" t="str">
        <f aca="false">IF(OR($B107="",O107=""),"",IFERROR(M107/N107*365/O107,""))</f>
        <v/>
      </c>
      <c r="Q107" s="18" t="str">
        <f aca="false">IF(OR($B107="",A107=""),"",DATE(YEAR(A107),MONTH(A107),1))</f>
        <v/>
      </c>
    </row>
    <row r="108" customFormat="false" ht="15" hidden="false" customHeight="false" outlineLevel="0" collapsed="false">
      <c r="A108" s="19"/>
      <c r="B108" s="20"/>
      <c r="C108" s="20"/>
      <c r="D108" s="21"/>
      <c r="E108" s="19"/>
      <c r="F108" s="22"/>
      <c r="G108" s="21"/>
      <c r="H108" s="21"/>
      <c r="I108" s="19"/>
      <c r="J108" s="21"/>
      <c r="K108" s="20"/>
      <c r="L108" s="20"/>
      <c r="M108" s="14" t="str">
        <f aca="false">IF($B108="","",(G108-N(J108))*100*F108-N(H108))</f>
        <v/>
      </c>
      <c r="N108" s="15" t="str">
        <f aca="false">IF($B108="","",D108*100*F108)</f>
        <v/>
      </c>
      <c r="O108" s="16" t="str">
        <f aca="true">IF(OR($B108="",A108=""),"",MAX(1,IF(I108&lt;&gt;"",I108,IF(AND(K108&lt;&gt;"Open",E108&lt;&gt;""),E108,TODAY()))-A108))</f>
        <v/>
      </c>
      <c r="P108" s="17" t="str">
        <f aca="false">IF(OR($B108="",O108=""),"",IFERROR(M108/N108*365/O108,""))</f>
        <v/>
      </c>
      <c r="Q108" s="18" t="str">
        <f aca="false">IF(OR($B108="",A108=""),"",DATE(YEAR(A108),MONTH(A108),1))</f>
        <v/>
      </c>
    </row>
    <row r="109" customFormat="false" ht="15" hidden="false" customHeight="false" outlineLevel="0" collapsed="false">
      <c r="A109" s="19"/>
      <c r="B109" s="20"/>
      <c r="C109" s="20"/>
      <c r="D109" s="21"/>
      <c r="E109" s="19"/>
      <c r="F109" s="22"/>
      <c r="G109" s="21"/>
      <c r="H109" s="21"/>
      <c r="I109" s="19"/>
      <c r="J109" s="21"/>
      <c r="K109" s="20"/>
      <c r="L109" s="20"/>
      <c r="M109" s="14" t="str">
        <f aca="false">IF($B109="","",(G109-N(J109))*100*F109-N(H109))</f>
        <v/>
      </c>
      <c r="N109" s="15" t="str">
        <f aca="false">IF($B109="","",D109*100*F109)</f>
        <v/>
      </c>
      <c r="O109" s="16" t="str">
        <f aca="true">IF(OR($B109="",A109=""),"",MAX(1,IF(I109&lt;&gt;"",I109,IF(AND(K109&lt;&gt;"Open",E109&lt;&gt;""),E109,TODAY()))-A109))</f>
        <v/>
      </c>
      <c r="P109" s="17" t="str">
        <f aca="false">IF(OR($B109="",O109=""),"",IFERROR(M109/N109*365/O109,""))</f>
        <v/>
      </c>
      <c r="Q109" s="18" t="str">
        <f aca="false">IF(OR($B109="",A109=""),"",DATE(YEAR(A109),MONTH(A109),1))</f>
        <v/>
      </c>
    </row>
    <row r="110" customFormat="false" ht="15" hidden="false" customHeight="false" outlineLevel="0" collapsed="false">
      <c r="A110" s="19"/>
      <c r="B110" s="20"/>
      <c r="C110" s="20"/>
      <c r="D110" s="21"/>
      <c r="E110" s="19"/>
      <c r="F110" s="22"/>
      <c r="G110" s="21"/>
      <c r="H110" s="21"/>
      <c r="I110" s="19"/>
      <c r="J110" s="21"/>
      <c r="K110" s="20"/>
      <c r="L110" s="20"/>
      <c r="M110" s="14" t="str">
        <f aca="false">IF($B110="","",(G110-N(J110))*100*F110-N(H110))</f>
        <v/>
      </c>
      <c r="N110" s="15" t="str">
        <f aca="false">IF($B110="","",D110*100*F110)</f>
        <v/>
      </c>
      <c r="O110" s="16" t="str">
        <f aca="true">IF(OR($B110="",A110=""),"",MAX(1,IF(I110&lt;&gt;"",I110,IF(AND(K110&lt;&gt;"Open",E110&lt;&gt;""),E110,TODAY()))-A110))</f>
        <v/>
      </c>
      <c r="P110" s="17" t="str">
        <f aca="false">IF(OR($B110="",O110=""),"",IFERROR(M110/N110*365/O110,""))</f>
        <v/>
      </c>
      <c r="Q110" s="18" t="str">
        <f aca="false">IF(OR($B110="",A110=""),"",DATE(YEAR(A110),MONTH(A110),1))</f>
        <v/>
      </c>
    </row>
    <row r="111" customFormat="false" ht="15" hidden="false" customHeight="false" outlineLevel="0" collapsed="false">
      <c r="A111" s="19"/>
      <c r="B111" s="20"/>
      <c r="C111" s="20"/>
      <c r="D111" s="21"/>
      <c r="E111" s="19"/>
      <c r="F111" s="22"/>
      <c r="G111" s="21"/>
      <c r="H111" s="21"/>
      <c r="I111" s="19"/>
      <c r="J111" s="21"/>
      <c r="K111" s="20"/>
      <c r="L111" s="20"/>
      <c r="M111" s="14" t="str">
        <f aca="false">IF($B111="","",(G111-N(J111))*100*F111-N(H111))</f>
        <v/>
      </c>
      <c r="N111" s="15" t="str">
        <f aca="false">IF($B111="","",D111*100*F111)</f>
        <v/>
      </c>
      <c r="O111" s="16" t="str">
        <f aca="true">IF(OR($B111="",A111=""),"",MAX(1,IF(I111&lt;&gt;"",I111,IF(AND(K111&lt;&gt;"Open",E111&lt;&gt;""),E111,TODAY()))-A111))</f>
        <v/>
      </c>
      <c r="P111" s="17" t="str">
        <f aca="false">IF(OR($B111="",O111=""),"",IFERROR(M111/N111*365/O111,""))</f>
        <v/>
      </c>
      <c r="Q111" s="18" t="str">
        <f aca="false">IF(OR($B111="",A111=""),"",DATE(YEAR(A111),MONTH(A111),1))</f>
        <v/>
      </c>
    </row>
    <row r="112" customFormat="false" ht="15" hidden="false" customHeight="false" outlineLevel="0" collapsed="false">
      <c r="A112" s="19"/>
      <c r="B112" s="20"/>
      <c r="C112" s="20"/>
      <c r="D112" s="21"/>
      <c r="E112" s="19"/>
      <c r="F112" s="22"/>
      <c r="G112" s="21"/>
      <c r="H112" s="21"/>
      <c r="I112" s="19"/>
      <c r="J112" s="21"/>
      <c r="K112" s="20"/>
      <c r="L112" s="20"/>
      <c r="M112" s="14" t="str">
        <f aca="false">IF($B112="","",(G112-N(J112))*100*F112-N(H112))</f>
        <v/>
      </c>
      <c r="N112" s="15" t="str">
        <f aca="false">IF($B112="","",D112*100*F112)</f>
        <v/>
      </c>
      <c r="O112" s="16" t="str">
        <f aca="true">IF(OR($B112="",A112=""),"",MAX(1,IF(I112&lt;&gt;"",I112,IF(AND(K112&lt;&gt;"Open",E112&lt;&gt;""),E112,TODAY()))-A112))</f>
        <v/>
      </c>
      <c r="P112" s="17" t="str">
        <f aca="false">IF(OR($B112="",O112=""),"",IFERROR(M112/N112*365/O112,""))</f>
        <v/>
      </c>
      <c r="Q112" s="18" t="str">
        <f aca="false">IF(OR($B112="",A112=""),"",DATE(YEAR(A112),MONTH(A112),1))</f>
        <v/>
      </c>
    </row>
    <row r="113" customFormat="false" ht="15" hidden="false" customHeight="false" outlineLevel="0" collapsed="false">
      <c r="A113" s="19"/>
      <c r="B113" s="20"/>
      <c r="C113" s="20"/>
      <c r="D113" s="21"/>
      <c r="E113" s="19"/>
      <c r="F113" s="22"/>
      <c r="G113" s="21"/>
      <c r="H113" s="21"/>
      <c r="I113" s="19"/>
      <c r="J113" s="21"/>
      <c r="K113" s="20"/>
      <c r="L113" s="20"/>
      <c r="M113" s="14" t="str">
        <f aca="false">IF($B113="","",(G113-N(J113))*100*F113-N(H113))</f>
        <v/>
      </c>
      <c r="N113" s="15" t="str">
        <f aca="false">IF($B113="","",D113*100*F113)</f>
        <v/>
      </c>
      <c r="O113" s="16" t="str">
        <f aca="true">IF(OR($B113="",A113=""),"",MAX(1,IF(I113&lt;&gt;"",I113,IF(AND(K113&lt;&gt;"Open",E113&lt;&gt;""),E113,TODAY()))-A113))</f>
        <v/>
      </c>
      <c r="P113" s="17" t="str">
        <f aca="false">IF(OR($B113="",O113=""),"",IFERROR(M113/N113*365/O113,""))</f>
        <v/>
      </c>
      <c r="Q113" s="18" t="str">
        <f aca="false">IF(OR($B113="",A113=""),"",DATE(YEAR(A113),MONTH(A113),1))</f>
        <v/>
      </c>
    </row>
    <row r="114" customFormat="false" ht="15" hidden="false" customHeight="false" outlineLevel="0" collapsed="false">
      <c r="A114" s="19"/>
      <c r="B114" s="20"/>
      <c r="C114" s="20"/>
      <c r="D114" s="21"/>
      <c r="E114" s="19"/>
      <c r="F114" s="22"/>
      <c r="G114" s="21"/>
      <c r="H114" s="21"/>
      <c r="I114" s="19"/>
      <c r="J114" s="21"/>
      <c r="K114" s="20"/>
      <c r="L114" s="20"/>
      <c r="M114" s="14" t="str">
        <f aca="false">IF($B114="","",(G114-N(J114))*100*F114-N(H114))</f>
        <v/>
      </c>
      <c r="N114" s="15" t="str">
        <f aca="false">IF($B114="","",D114*100*F114)</f>
        <v/>
      </c>
      <c r="O114" s="16" t="str">
        <f aca="true">IF(OR($B114="",A114=""),"",MAX(1,IF(I114&lt;&gt;"",I114,IF(AND(K114&lt;&gt;"Open",E114&lt;&gt;""),E114,TODAY()))-A114))</f>
        <v/>
      </c>
      <c r="P114" s="17" t="str">
        <f aca="false">IF(OR($B114="",O114=""),"",IFERROR(M114/N114*365/O114,""))</f>
        <v/>
      </c>
      <c r="Q114" s="18" t="str">
        <f aca="false">IF(OR($B114="",A114=""),"",DATE(YEAR(A114),MONTH(A114),1))</f>
        <v/>
      </c>
    </row>
    <row r="115" customFormat="false" ht="15" hidden="false" customHeight="false" outlineLevel="0" collapsed="false">
      <c r="A115" s="19"/>
      <c r="B115" s="20"/>
      <c r="C115" s="20"/>
      <c r="D115" s="21"/>
      <c r="E115" s="19"/>
      <c r="F115" s="22"/>
      <c r="G115" s="21"/>
      <c r="H115" s="21"/>
      <c r="I115" s="19"/>
      <c r="J115" s="21"/>
      <c r="K115" s="20"/>
      <c r="L115" s="20"/>
      <c r="M115" s="14" t="str">
        <f aca="false">IF($B115="","",(G115-N(J115))*100*F115-N(H115))</f>
        <v/>
      </c>
      <c r="N115" s="15" t="str">
        <f aca="false">IF($B115="","",D115*100*F115)</f>
        <v/>
      </c>
      <c r="O115" s="16" t="str">
        <f aca="true">IF(OR($B115="",A115=""),"",MAX(1,IF(I115&lt;&gt;"",I115,IF(AND(K115&lt;&gt;"Open",E115&lt;&gt;""),E115,TODAY()))-A115))</f>
        <v/>
      </c>
      <c r="P115" s="17" t="str">
        <f aca="false">IF(OR($B115="",O115=""),"",IFERROR(M115/N115*365/O115,""))</f>
        <v/>
      </c>
      <c r="Q115" s="18" t="str">
        <f aca="false">IF(OR($B115="",A115=""),"",DATE(YEAR(A115),MONTH(A115),1))</f>
        <v/>
      </c>
    </row>
    <row r="116" customFormat="false" ht="15" hidden="false" customHeight="false" outlineLevel="0" collapsed="false">
      <c r="A116" s="19"/>
      <c r="B116" s="20"/>
      <c r="C116" s="20"/>
      <c r="D116" s="21"/>
      <c r="E116" s="19"/>
      <c r="F116" s="22"/>
      <c r="G116" s="21"/>
      <c r="H116" s="21"/>
      <c r="I116" s="19"/>
      <c r="J116" s="21"/>
      <c r="K116" s="20"/>
      <c r="L116" s="20"/>
      <c r="M116" s="14" t="str">
        <f aca="false">IF($B116="","",(G116-N(J116))*100*F116-N(H116))</f>
        <v/>
      </c>
      <c r="N116" s="15" t="str">
        <f aca="false">IF($B116="","",D116*100*F116)</f>
        <v/>
      </c>
      <c r="O116" s="16" t="str">
        <f aca="true">IF(OR($B116="",A116=""),"",MAX(1,IF(I116&lt;&gt;"",I116,IF(AND(K116&lt;&gt;"Open",E116&lt;&gt;""),E116,TODAY()))-A116))</f>
        <v/>
      </c>
      <c r="P116" s="17" t="str">
        <f aca="false">IF(OR($B116="",O116=""),"",IFERROR(M116/N116*365/O116,""))</f>
        <v/>
      </c>
      <c r="Q116" s="18" t="str">
        <f aca="false">IF(OR($B116="",A116=""),"",DATE(YEAR(A116),MONTH(A116),1))</f>
        <v/>
      </c>
    </row>
    <row r="117" customFormat="false" ht="15" hidden="false" customHeight="false" outlineLevel="0" collapsed="false">
      <c r="A117" s="19"/>
      <c r="B117" s="20"/>
      <c r="C117" s="20"/>
      <c r="D117" s="21"/>
      <c r="E117" s="19"/>
      <c r="F117" s="22"/>
      <c r="G117" s="21"/>
      <c r="H117" s="21"/>
      <c r="I117" s="19"/>
      <c r="J117" s="21"/>
      <c r="K117" s="20"/>
      <c r="L117" s="20"/>
      <c r="M117" s="14" t="str">
        <f aca="false">IF($B117="","",(G117-N(J117))*100*F117-N(H117))</f>
        <v/>
      </c>
      <c r="N117" s="15" t="str">
        <f aca="false">IF($B117="","",D117*100*F117)</f>
        <v/>
      </c>
      <c r="O117" s="16" t="str">
        <f aca="true">IF(OR($B117="",A117=""),"",MAX(1,IF(I117&lt;&gt;"",I117,IF(AND(K117&lt;&gt;"Open",E117&lt;&gt;""),E117,TODAY()))-A117))</f>
        <v/>
      </c>
      <c r="P117" s="17" t="str">
        <f aca="false">IF(OR($B117="",O117=""),"",IFERROR(M117/N117*365/O117,""))</f>
        <v/>
      </c>
      <c r="Q117" s="18" t="str">
        <f aca="false">IF(OR($B117="",A117=""),"",DATE(YEAR(A117),MONTH(A117),1))</f>
        <v/>
      </c>
    </row>
    <row r="118" customFormat="false" ht="15" hidden="false" customHeight="false" outlineLevel="0" collapsed="false">
      <c r="A118" s="19"/>
      <c r="B118" s="20"/>
      <c r="C118" s="20"/>
      <c r="D118" s="21"/>
      <c r="E118" s="19"/>
      <c r="F118" s="22"/>
      <c r="G118" s="21"/>
      <c r="H118" s="21"/>
      <c r="I118" s="19"/>
      <c r="J118" s="21"/>
      <c r="K118" s="20"/>
      <c r="L118" s="20"/>
      <c r="M118" s="14" t="str">
        <f aca="false">IF($B118="","",(G118-N(J118))*100*F118-N(H118))</f>
        <v/>
      </c>
      <c r="N118" s="15" t="str">
        <f aca="false">IF($B118="","",D118*100*F118)</f>
        <v/>
      </c>
      <c r="O118" s="16" t="str">
        <f aca="true">IF(OR($B118="",A118=""),"",MAX(1,IF(I118&lt;&gt;"",I118,IF(AND(K118&lt;&gt;"Open",E118&lt;&gt;""),E118,TODAY()))-A118))</f>
        <v/>
      </c>
      <c r="P118" s="17" t="str">
        <f aca="false">IF(OR($B118="",O118=""),"",IFERROR(M118/N118*365/O118,""))</f>
        <v/>
      </c>
      <c r="Q118" s="18" t="str">
        <f aca="false">IF(OR($B118="",A118=""),"",DATE(YEAR(A118),MONTH(A118),1))</f>
        <v/>
      </c>
    </row>
    <row r="119" customFormat="false" ht="15" hidden="false" customHeight="false" outlineLevel="0" collapsed="false">
      <c r="A119" s="19"/>
      <c r="B119" s="20"/>
      <c r="C119" s="20"/>
      <c r="D119" s="21"/>
      <c r="E119" s="19"/>
      <c r="F119" s="22"/>
      <c r="G119" s="21"/>
      <c r="H119" s="21"/>
      <c r="I119" s="19"/>
      <c r="J119" s="21"/>
      <c r="K119" s="20"/>
      <c r="L119" s="20"/>
      <c r="M119" s="14" t="str">
        <f aca="false">IF($B119="","",(G119-N(J119))*100*F119-N(H119))</f>
        <v/>
      </c>
      <c r="N119" s="15" t="str">
        <f aca="false">IF($B119="","",D119*100*F119)</f>
        <v/>
      </c>
      <c r="O119" s="16" t="str">
        <f aca="true">IF(OR($B119="",A119=""),"",MAX(1,IF(I119&lt;&gt;"",I119,IF(AND(K119&lt;&gt;"Open",E119&lt;&gt;""),E119,TODAY()))-A119))</f>
        <v/>
      </c>
      <c r="P119" s="17" t="str">
        <f aca="false">IF(OR($B119="",O119=""),"",IFERROR(M119/N119*365/O119,""))</f>
        <v/>
      </c>
      <c r="Q119" s="18" t="str">
        <f aca="false">IF(OR($B119="",A119=""),"",DATE(YEAR(A119),MONTH(A119),1))</f>
        <v/>
      </c>
    </row>
    <row r="120" customFormat="false" ht="15" hidden="false" customHeight="false" outlineLevel="0" collapsed="false">
      <c r="A120" s="19"/>
      <c r="B120" s="20"/>
      <c r="C120" s="20"/>
      <c r="D120" s="21"/>
      <c r="E120" s="19"/>
      <c r="F120" s="22"/>
      <c r="G120" s="21"/>
      <c r="H120" s="21"/>
      <c r="I120" s="19"/>
      <c r="J120" s="21"/>
      <c r="K120" s="20"/>
      <c r="L120" s="20"/>
      <c r="M120" s="14" t="str">
        <f aca="false">IF($B120="","",(G120-N(J120))*100*F120-N(H120))</f>
        <v/>
      </c>
      <c r="N120" s="15" t="str">
        <f aca="false">IF($B120="","",D120*100*F120)</f>
        <v/>
      </c>
      <c r="O120" s="16" t="str">
        <f aca="true">IF(OR($B120="",A120=""),"",MAX(1,IF(I120&lt;&gt;"",I120,IF(AND(K120&lt;&gt;"Open",E120&lt;&gt;""),E120,TODAY()))-A120))</f>
        <v/>
      </c>
      <c r="P120" s="17" t="str">
        <f aca="false">IF(OR($B120="",O120=""),"",IFERROR(M120/N120*365/O120,""))</f>
        <v/>
      </c>
      <c r="Q120" s="18" t="str">
        <f aca="false">IF(OR($B120="",A120=""),"",DATE(YEAR(A120),MONTH(A120),1))</f>
        <v/>
      </c>
    </row>
    <row r="121" customFormat="false" ht="15" hidden="false" customHeight="false" outlineLevel="0" collapsed="false">
      <c r="A121" s="19"/>
      <c r="B121" s="20"/>
      <c r="C121" s="20"/>
      <c r="D121" s="21"/>
      <c r="E121" s="19"/>
      <c r="F121" s="22"/>
      <c r="G121" s="21"/>
      <c r="H121" s="21"/>
      <c r="I121" s="19"/>
      <c r="J121" s="21"/>
      <c r="K121" s="20"/>
      <c r="L121" s="20"/>
      <c r="M121" s="14" t="str">
        <f aca="false">IF($B121="","",(G121-N(J121))*100*F121-N(H121))</f>
        <v/>
      </c>
      <c r="N121" s="15" t="str">
        <f aca="false">IF($B121="","",D121*100*F121)</f>
        <v/>
      </c>
      <c r="O121" s="16" t="str">
        <f aca="true">IF(OR($B121="",A121=""),"",MAX(1,IF(I121&lt;&gt;"",I121,IF(AND(K121&lt;&gt;"Open",E121&lt;&gt;""),E121,TODAY()))-A121))</f>
        <v/>
      </c>
      <c r="P121" s="17" t="str">
        <f aca="false">IF(OR($B121="",O121=""),"",IFERROR(M121/N121*365/O121,""))</f>
        <v/>
      </c>
      <c r="Q121" s="18" t="str">
        <f aca="false">IF(OR($B121="",A121=""),"",DATE(YEAR(A121),MONTH(A121),1))</f>
        <v/>
      </c>
    </row>
    <row r="122" customFormat="false" ht="15" hidden="false" customHeight="false" outlineLevel="0" collapsed="false">
      <c r="A122" s="19"/>
      <c r="B122" s="20"/>
      <c r="C122" s="20"/>
      <c r="D122" s="21"/>
      <c r="E122" s="19"/>
      <c r="F122" s="22"/>
      <c r="G122" s="21"/>
      <c r="H122" s="21"/>
      <c r="I122" s="19"/>
      <c r="J122" s="21"/>
      <c r="K122" s="20"/>
      <c r="L122" s="20"/>
      <c r="M122" s="14" t="str">
        <f aca="false">IF($B122="","",(G122-N(J122))*100*F122-N(H122))</f>
        <v/>
      </c>
      <c r="N122" s="15" t="str">
        <f aca="false">IF($B122="","",D122*100*F122)</f>
        <v/>
      </c>
      <c r="O122" s="16" t="str">
        <f aca="true">IF(OR($B122="",A122=""),"",MAX(1,IF(I122&lt;&gt;"",I122,IF(AND(K122&lt;&gt;"Open",E122&lt;&gt;""),E122,TODAY()))-A122))</f>
        <v/>
      </c>
      <c r="P122" s="17" t="str">
        <f aca="false">IF(OR($B122="",O122=""),"",IFERROR(M122/N122*365/O122,""))</f>
        <v/>
      </c>
      <c r="Q122" s="18" t="str">
        <f aca="false">IF(OR($B122="",A122=""),"",DATE(YEAR(A122),MONTH(A122),1))</f>
        <v/>
      </c>
    </row>
    <row r="123" customFormat="false" ht="15" hidden="false" customHeight="false" outlineLevel="0" collapsed="false">
      <c r="A123" s="19"/>
      <c r="B123" s="20"/>
      <c r="C123" s="20"/>
      <c r="D123" s="21"/>
      <c r="E123" s="19"/>
      <c r="F123" s="22"/>
      <c r="G123" s="21"/>
      <c r="H123" s="21"/>
      <c r="I123" s="19"/>
      <c r="J123" s="21"/>
      <c r="K123" s="20"/>
      <c r="L123" s="20"/>
      <c r="M123" s="14" t="str">
        <f aca="false">IF($B123="","",(G123-N(J123))*100*F123-N(H123))</f>
        <v/>
      </c>
      <c r="N123" s="15" t="str">
        <f aca="false">IF($B123="","",D123*100*F123)</f>
        <v/>
      </c>
      <c r="O123" s="16" t="str">
        <f aca="true">IF(OR($B123="",A123=""),"",MAX(1,IF(I123&lt;&gt;"",I123,IF(AND(K123&lt;&gt;"Open",E123&lt;&gt;""),E123,TODAY()))-A123))</f>
        <v/>
      </c>
      <c r="P123" s="17" t="str">
        <f aca="false">IF(OR($B123="",O123=""),"",IFERROR(M123/N123*365/O123,""))</f>
        <v/>
      </c>
      <c r="Q123" s="18" t="str">
        <f aca="false">IF(OR($B123="",A123=""),"",DATE(YEAR(A123),MONTH(A123),1))</f>
        <v/>
      </c>
    </row>
    <row r="124" customFormat="false" ht="15" hidden="false" customHeight="false" outlineLevel="0" collapsed="false">
      <c r="A124" s="19"/>
      <c r="B124" s="20"/>
      <c r="C124" s="20"/>
      <c r="D124" s="21"/>
      <c r="E124" s="19"/>
      <c r="F124" s="22"/>
      <c r="G124" s="21"/>
      <c r="H124" s="21"/>
      <c r="I124" s="19"/>
      <c r="J124" s="21"/>
      <c r="K124" s="20"/>
      <c r="L124" s="20"/>
      <c r="M124" s="14" t="str">
        <f aca="false">IF($B124="","",(G124-N(J124))*100*F124-N(H124))</f>
        <v/>
      </c>
      <c r="N124" s="15" t="str">
        <f aca="false">IF($B124="","",D124*100*F124)</f>
        <v/>
      </c>
      <c r="O124" s="16" t="str">
        <f aca="true">IF(OR($B124="",A124=""),"",MAX(1,IF(I124&lt;&gt;"",I124,IF(AND(K124&lt;&gt;"Open",E124&lt;&gt;""),E124,TODAY()))-A124))</f>
        <v/>
      </c>
      <c r="P124" s="17" t="str">
        <f aca="false">IF(OR($B124="",O124=""),"",IFERROR(M124/N124*365/O124,""))</f>
        <v/>
      </c>
      <c r="Q124" s="18" t="str">
        <f aca="false">IF(OR($B124="",A124=""),"",DATE(YEAR(A124),MONTH(A124),1))</f>
        <v/>
      </c>
    </row>
    <row r="125" customFormat="false" ht="15" hidden="false" customHeight="false" outlineLevel="0" collapsed="false">
      <c r="A125" s="19"/>
      <c r="B125" s="20"/>
      <c r="C125" s="20"/>
      <c r="D125" s="21"/>
      <c r="E125" s="19"/>
      <c r="F125" s="22"/>
      <c r="G125" s="21"/>
      <c r="H125" s="21"/>
      <c r="I125" s="19"/>
      <c r="J125" s="21"/>
      <c r="K125" s="20"/>
      <c r="L125" s="20"/>
      <c r="M125" s="14" t="str">
        <f aca="false">IF($B125="","",(G125-N(J125))*100*F125-N(H125))</f>
        <v/>
      </c>
      <c r="N125" s="15" t="str">
        <f aca="false">IF($B125="","",D125*100*F125)</f>
        <v/>
      </c>
      <c r="O125" s="16" t="str">
        <f aca="true">IF(OR($B125="",A125=""),"",MAX(1,IF(I125&lt;&gt;"",I125,IF(AND(K125&lt;&gt;"Open",E125&lt;&gt;""),E125,TODAY()))-A125))</f>
        <v/>
      </c>
      <c r="P125" s="17" t="str">
        <f aca="false">IF(OR($B125="",O125=""),"",IFERROR(M125/N125*365/O125,""))</f>
        <v/>
      </c>
      <c r="Q125" s="18" t="str">
        <f aca="false">IF(OR($B125="",A125=""),"",DATE(YEAR(A125),MONTH(A125),1))</f>
        <v/>
      </c>
    </row>
    <row r="126" customFormat="false" ht="15" hidden="false" customHeight="false" outlineLevel="0" collapsed="false">
      <c r="A126" s="19"/>
      <c r="B126" s="20"/>
      <c r="C126" s="20"/>
      <c r="D126" s="21"/>
      <c r="E126" s="19"/>
      <c r="F126" s="22"/>
      <c r="G126" s="21"/>
      <c r="H126" s="21"/>
      <c r="I126" s="19"/>
      <c r="J126" s="21"/>
      <c r="K126" s="20"/>
      <c r="L126" s="20"/>
      <c r="M126" s="14" t="str">
        <f aca="false">IF($B126="","",(G126-N(J126))*100*F126-N(H126))</f>
        <v/>
      </c>
      <c r="N126" s="15" t="str">
        <f aca="false">IF($B126="","",D126*100*F126)</f>
        <v/>
      </c>
      <c r="O126" s="16" t="str">
        <f aca="true">IF(OR($B126="",A126=""),"",MAX(1,IF(I126&lt;&gt;"",I126,IF(AND(K126&lt;&gt;"Open",E126&lt;&gt;""),E126,TODAY()))-A126))</f>
        <v/>
      </c>
      <c r="P126" s="17" t="str">
        <f aca="false">IF(OR($B126="",O126=""),"",IFERROR(M126/N126*365/O126,""))</f>
        <v/>
      </c>
      <c r="Q126" s="18" t="str">
        <f aca="false">IF(OR($B126="",A126=""),"",DATE(YEAR(A126),MONTH(A126),1))</f>
        <v/>
      </c>
    </row>
    <row r="127" customFormat="false" ht="15" hidden="false" customHeight="false" outlineLevel="0" collapsed="false">
      <c r="A127" s="19"/>
      <c r="B127" s="20"/>
      <c r="C127" s="20"/>
      <c r="D127" s="21"/>
      <c r="E127" s="19"/>
      <c r="F127" s="22"/>
      <c r="G127" s="21"/>
      <c r="H127" s="21"/>
      <c r="I127" s="19"/>
      <c r="J127" s="21"/>
      <c r="K127" s="20"/>
      <c r="L127" s="20"/>
      <c r="M127" s="14" t="str">
        <f aca="false">IF($B127="","",(G127-N(J127))*100*F127-N(H127))</f>
        <v/>
      </c>
      <c r="N127" s="15" t="str">
        <f aca="false">IF($B127="","",D127*100*F127)</f>
        <v/>
      </c>
      <c r="O127" s="16" t="str">
        <f aca="true">IF(OR($B127="",A127=""),"",MAX(1,IF(I127&lt;&gt;"",I127,IF(AND(K127&lt;&gt;"Open",E127&lt;&gt;""),E127,TODAY()))-A127))</f>
        <v/>
      </c>
      <c r="P127" s="17" t="str">
        <f aca="false">IF(OR($B127="",O127=""),"",IFERROR(M127/N127*365/O127,""))</f>
        <v/>
      </c>
      <c r="Q127" s="18" t="str">
        <f aca="false">IF(OR($B127="",A127=""),"",DATE(YEAR(A127),MONTH(A127),1))</f>
        <v/>
      </c>
    </row>
    <row r="128" customFormat="false" ht="15" hidden="false" customHeight="false" outlineLevel="0" collapsed="false">
      <c r="A128" s="19"/>
      <c r="B128" s="20"/>
      <c r="C128" s="20"/>
      <c r="D128" s="21"/>
      <c r="E128" s="19"/>
      <c r="F128" s="22"/>
      <c r="G128" s="21"/>
      <c r="H128" s="21"/>
      <c r="I128" s="19"/>
      <c r="J128" s="21"/>
      <c r="K128" s="20"/>
      <c r="L128" s="20"/>
      <c r="M128" s="14" t="str">
        <f aca="false">IF($B128="","",(G128-N(J128))*100*F128-N(H128))</f>
        <v/>
      </c>
      <c r="N128" s="15" t="str">
        <f aca="false">IF($B128="","",D128*100*F128)</f>
        <v/>
      </c>
      <c r="O128" s="16" t="str">
        <f aca="true">IF(OR($B128="",A128=""),"",MAX(1,IF(I128&lt;&gt;"",I128,IF(AND(K128&lt;&gt;"Open",E128&lt;&gt;""),E128,TODAY()))-A128))</f>
        <v/>
      </c>
      <c r="P128" s="17" t="str">
        <f aca="false">IF(OR($B128="",O128=""),"",IFERROR(M128/N128*365/O128,""))</f>
        <v/>
      </c>
      <c r="Q128" s="18" t="str">
        <f aca="false">IF(OR($B128="",A128=""),"",DATE(YEAR(A128),MONTH(A128),1))</f>
        <v/>
      </c>
    </row>
    <row r="129" customFormat="false" ht="15" hidden="false" customHeight="false" outlineLevel="0" collapsed="false">
      <c r="A129" s="19"/>
      <c r="B129" s="20"/>
      <c r="C129" s="20"/>
      <c r="D129" s="21"/>
      <c r="E129" s="19"/>
      <c r="F129" s="22"/>
      <c r="G129" s="21"/>
      <c r="H129" s="21"/>
      <c r="I129" s="19"/>
      <c r="J129" s="21"/>
      <c r="K129" s="20"/>
      <c r="L129" s="20"/>
      <c r="M129" s="14" t="str">
        <f aca="false">IF($B129="","",(G129-N(J129))*100*F129-N(H129))</f>
        <v/>
      </c>
      <c r="N129" s="15" t="str">
        <f aca="false">IF($B129="","",D129*100*F129)</f>
        <v/>
      </c>
      <c r="O129" s="16" t="str">
        <f aca="true">IF(OR($B129="",A129=""),"",MAX(1,IF(I129&lt;&gt;"",I129,IF(AND(K129&lt;&gt;"Open",E129&lt;&gt;""),E129,TODAY()))-A129))</f>
        <v/>
      </c>
      <c r="P129" s="17" t="str">
        <f aca="false">IF(OR($B129="",O129=""),"",IFERROR(M129/N129*365/O129,""))</f>
        <v/>
      </c>
      <c r="Q129" s="18" t="str">
        <f aca="false">IF(OR($B129="",A129=""),"",DATE(YEAR(A129),MONTH(A129),1))</f>
        <v/>
      </c>
    </row>
    <row r="130" customFormat="false" ht="15" hidden="false" customHeight="false" outlineLevel="0" collapsed="false">
      <c r="A130" s="19"/>
      <c r="B130" s="20"/>
      <c r="C130" s="20"/>
      <c r="D130" s="21"/>
      <c r="E130" s="19"/>
      <c r="F130" s="22"/>
      <c r="G130" s="21"/>
      <c r="H130" s="21"/>
      <c r="I130" s="19"/>
      <c r="J130" s="21"/>
      <c r="K130" s="20"/>
      <c r="L130" s="20"/>
      <c r="M130" s="14" t="str">
        <f aca="false">IF($B130="","",(G130-N(J130))*100*F130-N(H130))</f>
        <v/>
      </c>
      <c r="N130" s="15" t="str">
        <f aca="false">IF($B130="","",D130*100*F130)</f>
        <v/>
      </c>
      <c r="O130" s="16" t="str">
        <f aca="true">IF(OR($B130="",A130=""),"",MAX(1,IF(I130&lt;&gt;"",I130,IF(AND(K130&lt;&gt;"Open",E130&lt;&gt;""),E130,TODAY()))-A130))</f>
        <v/>
      </c>
      <c r="P130" s="17" t="str">
        <f aca="false">IF(OR($B130="",O130=""),"",IFERROR(M130/N130*365/O130,""))</f>
        <v/>
      </c>
      <c r="Q130" s="18" t="str">
        <f aca="false">IF(OR($B130="",A130=""),"",DATE(YEAR(A130),MONTH(A130),1))</f>
        <v/>
      </c>
    </row>
    <row r="131" customFormat="false" ht="15" hidden="false" customHeight="false" outlineLevel="0" collapsed="false">
      <c r="A131" s="19"/>
      <c r="B131" s="20"/>
      <c r="C131" s="20"/>
      <c r="D131" s="21"/>
      <c r="E131" s="19"/>
      <c r="F131" s="22"/>
      <c r="G131" s="21"/>
      <c r="H131" s="21"/>
      <c r="I131" s="19"/>
      <c r="J131" s="21"/>
      <c r="K131" s="20"/>
      <c r="L131" s="20"/>
      <c r="M131" s="14" t="str">
        <f aca="false">IF($B131="","",(G131-N(J131))*100*F131-N(H131))</f>
        <v/>
      </c>
      <c r="N131" s="15" t="str">
        <f aca="false">IF($B131="","",D131*100*F131)</f>
        <v/>
      </c>
      <c r="O131" s="16" t="str">
        <f aca="true">IF(OR($B131="",A131=""),"",MAX(1,IF(I131&lt;&gt;"",I131,IF(AND(K131&lt;&gt;"Open",E131&lt;&gt;""),E131,TODAY()))-A131))</f>
        <v/>
      </c>
      <c r="P131" s="17" t="str">
        <f aca="false">IF(OR($B131="",O131=""),"",IFERROR(M131/N131*365/O131,""))</f>
        <v/>
      </c>
      <c r="Q131" s="18" t="str">
        <f aca="false">IF(OR($B131="",A131=""),"",DATE(YEAR(A131),MONTH(A131),1))</f>
        <v/>
      </c>
    </row>
    <row r="132" customFormat="false" ht="15" hidden="false" customHeight="false" outlineLevel="0" collapsed="false">
      <c r="A132" s="19"/>
      <c r="B132" s="20"/>
      <c r="C132" s="20"/>
      <c r="D132" s="21"/>
      <c r="E132" s="19"/>
      <c r="F132" s="22"/>
      <c r="G132" s="21"/>
      <c r="H132" s="21"/>
      <c r="I132" s="19"/>
      <c r="J132" s="21"/>
      <c r="K132" s="20"/>
      <c r="L132" s="20"/>
      <c r="M132" s="14" t="str">
        <f aca="false">IF($B132="","",(G132-N(J132))*100*F132-N(H132))</f>
        <v/>
      </c>
      <c r="N132" s="15" t="str">
        <f aca="false">IF($B132="","",D132*100*F132)</f>
        <v/>
      </c>
      <c r="O132" s="16" t="str">
        <f aca="true">IF(OR($B132="",A132=""),"",MAX(1,IF(I132&lt;&gt;"",I132,IF(AND(K132&lt;&gt;"Open",E132&lt;&gt;""),E132,TODAY()))-A132))</f>
        <v/>
      </c>
      <c r="P132" s="17" t="str">
        <f aca="false">IF(OR($B132="",O132=""),"",IFERROR(M132/N132*365/O132,""))</f>
        <v/>
      </c>
      <c r="Q132" s="18" t="str">
        <f aca="false">IF(OR($B132="",A132=""),"",DATE(YEAR(A132),MONTH(A132),1))</f>
        <v/>
      </c>
    </row>
    <row r="133" customFormat="false" ht="15" hidden="false" customHeight="false" outlineLevel="0" collapsed="false">
      <c r="A133" s="19"/>
      <c r="B133" s="20"/>
      <c r="C133" s="20"/>
      <c r="D133" s="21"/>
      <c r="E133" s="19"/>
      <c r="F133" s="22"/>
      <c r="G133" s="21"/>
      <c r="H133" s="21"/>
      <c r="I133" s="19"/>
      <c r="J133" s="21"/>
      <c r="K133" s="20"/>
      <c r="L133" s="20"/>
      <c r="M133" s="14" t="str">
        <f aca="false">IF($B133="","",(G133-N(J133))*100*F133-N(H133))</f>
        <v/>
      </c>
      <c r="N133" s="15" t="str">
        <f aca="false">IF($B133="","",D133*100*F133)</f>
        <v/>
      </c>
      <c r="O133" s="16" t="str">
        <f aca="true">IF(OR($B133="",A133=""),"",MAX(1,IF(I133&lt;&gt;"",I133,IF(AND(K133&lt;&gt;"Open",E133&lt;&gt;""),E133,TODAY()))-A133))</f>
        <v/>
      </c>
      <c r="P133" s="17" t="str">
        <f aca="false">IF(OR($B133="",O133=""),"",IFERROR(M133/N133*365/O133,""))</f>
        <v/>
      </c>
      <c r="Q133" s="18" t="str">
        <f aca="false">IF(OR($B133="",A133=""),"",DATE(YEAR(A133),MONTH(A133),1))</f>
        <v/>
      </c>
    </row>
    <row r="134" customFormat="false" ht="15" hidden="false" customHeight="false" outlineLevel="0" collapsed="false">
      <c r="A134" s="19"/>
      <c r="B134" s="20"/>
      <c r="C134" s="20"/>
      <c r="D134" s="21"/>
      <c r="E134" s="19"/>
      <c r="F134" s="22"/>
      <c r="G134" s="21"/>
      <c r="H134" s="21"/>
      <c r="I134" s="19"/>
      <c r="J134" s="21"/>
      <c r="K134" s="20"/>
      <c r="L134" s="20"/>
      <c r="M134" s="14" t="str">
        <f aca="false">IF($B134="","",(G134-N(J134))*100*F134-N(H134))</f>
        <v/>
      </c>
      <c r="N134" s="15" t="str">
        <f aca="false">IF($B134="","",D134*100*F134)</f>
        <v/>
      </c>
      <c r="O134" s="16" t="str">
        <f aca="true">IF(OR($B134="",A134=""),"",MAX(1,IF(I134&lt;&gt;"",I134,IF(AND(K134&lt;&gt;"Open",E134&lt;&gt;""),E134,TODAY()))-A134))</f>
        <v/>
      </c>
      <c r="P134" s="17" t="str">
        <f aca="false">IF(OR($B134="",O134=""),"",IFERROR(M134/N134*365/O134,""))</f>
        <v/>
      </c>
      <c r="Q134" s="18" t="str">
        <f aca="false">IF(OR($B134="",A134=""),"",DATE(YEAR(A134),MONTH(A134),1))</f>
        <v/>
      </c>
    </row>
    <row r="135" customFormat="false" ht="15" hidden="false" customHeight="false" outlineLevel="0" collapsed="false">
      <c r="A135" s="19"/>
      <c r="B135" s="20"/>
      <c r="C135" s="20"/>
      <c r="D135" s="21"/>
      <c r="E135" s="19"/>
      <c r="F135" s="22"/>
      <c r="G135" s="21"/>
      <c r="H135" s="21"/>
      <c r="I135" s="19"/>
      <c r="J135" s="21"/>
      <c r="K135" s="20"/>
      <c r="L135" s="20"/>
      <c r="M135" s="14" t="str">
        <f aca="false">IF($B135="","",(G135-N(J135))*100*F135-N(H135))</f>
        <v/>
      </c>
      <c r="N135" s="15" t="str">
        <f aca="false">IF($B135="","",D135*100*F135)</f>
        <v/>
      </c>
      <c r="O135" s="16" t="str">
        <f aca="true">IF(OR($B135="",A135=""),"",MAX(1,IF(I135&lt;&gt;"",I135,IF(AND(K135&lt;&gt;"Open",E135&lt;&gt;""),E135,TODAY()))-A135))</f>
        <v/>
      </c>
      <c r="P135" s="17" t="str">
        <f aca="false">IF(OR($B135="",O135=""),"",IFERROR(M135/N135*365/O135,""))</f>
        <v/>
      </c>
      <c r="Q135" s="18" t="str">
        <f aca="false">IF(OR($B135="",A135=""),"",DATE(YEAR(A135),MONTH(A135),1))</f>
        <v/>
      </c>
    </row>
    <row r="136" customFormat="false" ht="15" hidden="false" customHeight="false" outlineLevel="0" collapsed="false">
      <c r="A136" s="19"/>
      <c r="B136" s="20"/>
      <c r="C136" s="20"/>
      <c r="D136" s="21"/>
      <c r="E136" s="19"/>
      <c r="F136" s="22"/>
      <c r="G136" s="21"/>
      <c r="H136" s="21"/>
      <c r="I136" s="19"/>
      <c r="J136" s="21"/>
      <c r="K136" s="20"/>
      <c r="L136" s="20"/>
      <c r="M136" s="14" t="str">
        <f aca="false">IF($B136="","",(G136-N(J136))*100*F136-N(H136))</f>
        <v/>
      </c>
      <c r="N136" s="15" t="str">
        <f aca="false">IF($B136="","",D136*100*F136)</f>
        <v/>
      </c>
      <c r="O136" s="16" t="str">
        <f aca="true">IF(OR($B136="",A136=""),"",MAX(1,IF(I136&lt;&gt;"",I136,IF(AND(K136&lt;&gt;"Open",E136&lt;&gt;""),E136,TODAY()))-A136))</f>
        <v/>
      </c>
      <c r="P136" s="17" t="str">
        <f aca="false">IF(OR($B136="",O136=""),"",IFERROR(M136/N136*365/O136,""))</f>
        <v/>
      </c>
      <c r="Q136" s="18" t="str">
        <f aca="false">IF(OR($B136="",A136=""),"",DATE(YEAR(A136),MONTH(A136),1))</f>
        <v/>
      </c>
    </row>
    <row r="137" customFormat="false" ht="15" hidden="false" customHeight="false" outlineLevel="0" collapsed="false">
      <c r="A137" s="19"/>
      <c r="B137" s="20"/>
      <c r="C137" s="20"/>
      <c r="D137" s="21"/>
      <c r="E137" s="19"/>
      <c r="F137" s="22"/>
      <c r="G137" s="21"/>
      <c r="H137" s="21"/>
      <c r="I137" s="19"/>
      <c r="J137" s="21"/>
      <c r="K137" s="20"/>
      <c r="L137" s="20"/>
      <c r="M137" s="14" t="str">
        <f aca="false">IF($B137="","",(G137-N(J137))*100*F137-N(H137))</f>
        <v/>
      </c>
      <c r="N137" s="15" t="str">
        <f aca="false">IF($B137="","",D137*100*F137)</f>
        <v/>
      </c>
      <c r="O137" s="16" t="str">
        <f aca="true">IF(OR($B137="",A137=""),"",MAX(1,IF(I137&lt;&gt;"",I137,IF(AND(K137&lt;&gt;"Open",E137&lt;&gt;""),E137,TODAY()))-A137))</f>
        <v/>
      </c>
      <c r="P137" s="17" t="str">
        <f aca="false">IF(OR($B137="",O137=""),"",IFERROR(M137/N137*365/O137,""))</f>
        <v/>
      </c>
      <c r="Q137" s="18" t="str">
        <f aca="false">IF(OR($B137="",A137=""),"",DATE(YEAR(A137),MONTH(A137),1))</f>
        <v/>
      </c>
    </row>
    <row r="138" customFormat="false" ht="15" hidden="false" customHeight="false" outlineLevel="0" collapsed="false">
      <c r="A138" s="19"/>
      <c r="B138" s="20"/>
      <c r="C138" s="20"/>
      <c r="D138" s="21"/>
      <c r="E138" s="19"/>
      <c r="F138" s="22"/>
      <c r="G138" s="21"/>
      <c r="H138" s="21"/>
      <c r="I138" s="19"/>
      <c r="J138" s="21"/>
      <c r="K138" s="20"/>
      <c r="L138" s="20"/>
      <c r="M138" s="14" t="str">
        <f aca="false">IF($B138="","",(G138-N(J138))*100*F138-N(H138))</f>
        <v/>
      </c>
      <c r="N138" s="15" t="str">
        <f aca="false">IF($B138="","",D138*100*F138)</f>
        <v/>
      </c>
      <c r="O138" s="16" t="str">
        <f aca="true">IF(OR($B138="",A138=""),"",MAX(1,IF(I138&lt;&gt;"",I138,IF(AND(K138&lt;&gt;"Open",E138&lt;&gt;""),E138,TODAY()))-A138))</f>
        <v/>
      </c>
      <c r="P138" s="17" t="str">
        <f aca="false">IF(OR($B138="",O138=""),"",IFERROR(M138/N138*365/O138,""))</f>
        <v/>
      </c>
      <c r="Q138" s="18" t="str">
        <f aca="false">IF(OR($B138="",A138=""),"",DATE(YEAR(A138),MONTH(A138),1))</f>
        <v/>
      </c>
    </row>
    <row r="139" customFormat="false" ht="15" hidden="false" customHeight="false" outlineLevel="0" collapsed="false">
      <c r="A139" s="19"/>
      <c r="B139" s="20"/>
      <c r="C139" s="20"/>
      <c r="D139" s="21"/>
      <c r="E139" s="19"/>
      <c r="F139" s="22"/>
      <c r="G139" s="21"/>
      <c r="H139" s="21"/>
      <c r="I139" s="19"/>
      <c r="J139" s="21"/>
      <c r="K139" s="20"/>
      <c r="L139" s="20"/>
      <c r="M139" s="14" t="str">
        <f aca="false">IF($B139="","",(G139-N(J139))*100*F139-N(H139))</f>
        <v/>
      </c>
      <c r="N139" s="15" t="str">
        <f aca="false">IF($B139="","",D139*100*F139)</f>
        <v/>
      </c>
      <c r="O139" s="16" t="str">
        <f aca="true">IF(OR($B139="",A139=""),"",MAX(1,IF(I139&lt;&gt;"",I139,IF(AND(K139&lt;&gt;"Open",E139&lt;&gt;""),E139,TODAY()))-A139))</f>
        <v/>
      </c>
      <c r="P139" s="17" t="str">
        <f aca="false">IF(OR($B139="",O139=""),"",IFERROR(M139/N139*365/O139,""))</f>
        <v/>
      </c>
      <c r="Q139" s="18" t="str">
        <f aca="false">IF(OR($B139="",A139=""),"",DATE(YEAR(A139),MONTH(A139),1))</f>
        <v/>
      </c>
    </row>
    <row r="140" customFormat="false" ht="15" hidden="false" customHeight="false" outlineLevel="0" collapsed="false">
      <c r="A140" s="19"/>
      <c r="B140" s="20"/>
      <c r="C140" s="20"/>
      <c r="D140" s="21"/>
      <c r="E140" s="19"/>
      <c r="F140" s="22"/>
      <c r="G140" s="21"/>
      <c r="H140" s="21"/>
      <c r="I140" s="19"/>
      <c r="J140" s="21"/>
      <c r="K140" s="20"/>
      <c r="L140" s="20"/>
      <c r="M140" s="14" t="str">
        <f aca="false">IF($B140="","",(G140-N(J140))*100*F140-N(H140))</f>
        <v/>
      </c>
      <c r="N140" s="15" t="str">
        <f aca="false">IF($B140="","",D140*100*F140)</f>
        <v/>
      </c>
      <c r="O140" s="16" t="str">
        <f aca="true">IF(OR($B140="",A140=""),"",MAX(1,IF(I140&lt;&gt;"",I140,IF(AND(K140&lt;&gt;"Open",E140&lt;&gt;""),E140,TODAY()))-A140))</f>
        <v/>
      </c>
      <c r="P140" s="17" t="str">
        <f aca="false">IF(OR($B140="",O140=""),"",IFERROR(M140/N140*365/O140,""))</f>
        <v/>
      </c>
      <c r="Q140" s="18" t="str">
        <f aca="false">IF(OR($B140="",A140=""),"",DATE(YEAR(A140),MONTH(A140),1))</f>
        <v/>
      </c>
    </row>
    <row r="141" customFormat="false" ht="15" hidden="false" customHeight="false" outlineLevel="0" collapsed="false">
      <c r="A141" s="19"/>
      <c r="B141" s="20"/>
      <c r="C141" s="20"/>
      <c r="D141" s="21"/>
      <c r="E141" s="19"/>
      <c r="F141" s="22"/>
      <c r="G141" s="21"/>
      <c r="H141" s="21"/>
      <c r="I141" s="19"/>
      <c r="J141" s="21"/>
      <c r="K141" s="20"/>
      <c r="L141" s="20"/>
      <c r="M141" s="14" t="str">
        <f aca="false">IF($B141="","",(G141-N(J141))*100*F141-N(H141))</f>
        <v/>
      </c>
      <c r="N141" s="15" t="str">
        <f aca="false">IF($B141="","",D141*100*F141)</f>
        <v/>
      </c>
      <c r="O141" s="16" t="str">
        <f aca="true">IF(OR($B141="",A141=""),"",MAX(1,IF(I141&lt;&gt;"",I141,IF(AND(K141&lt;&gt;"Open",E141&lt;&gt;""),E141,TODAY()))-A141))</f>
        <v/>
      </c>
      <c r="P141" s="17" t="str">
        <f aca="false">IF(OR($B141="",O141=""),"",IFERROR(M141/N141*365/O141,""))</f>
        <v/>
      </c>
      <c r="Q141" s="18" t="str">
        <f aca="false">IF(OR($B141="",A141=""),"",DATE(YEAR(A141),MONTH(A141),1))</f>
        <v/>
      </c>
    </row>
    <row r="142" customFormat="false" ht="15" hidden="false" customHeight="false" outlineLevel="0" collapsed="false">
      <c r="A142" s="19"/>
      <c r="B142" s="20"/>
      <c r="C142" s="20"/>
      <c r="D142" s="21"/>
      <c r="E142" s="19"/>
      <c r="F142" s="22"/>
      <c r="G142" s="21"/>
      <c r="H142" s="21"/>
      <c r="I142" s="19"/>
      <c r="J142" s="21"/>
      <c r="K142" s="20"/>
      <c r="L142" s="20"/>
      <c r="M142" s="14" t="str">
        <f aca="false">IF($B142="","",(G142-N(J142))*100*F142-N(H142))</f>
        <v/>
      </c>
      <c r="N142" s="15" t="str">
        <f aca="false">IF($B142="","",D142*100*F142)</f>
        <v/>
      </c>
      <c r="O142" s="16" t="str">
        <f aca="true">IF(OR($B142="",A142=""),"",MAX(1,IF(I142&lt;&gt;"",I142,IF(AND(K142&lt;&gt;"Open",E142&lt;&gt;""),E142,TODAY()))-A142))</f>
        <v/>
      </c>
      <c r="P142" s="17" t="str">
        <f aca="false">IF(OR($B142="",O142=""),"",IFERROR(M142/N142*365/O142,""))</f>
        <v/>
      </c>
      <c r="Q142" s="18" t="str">
        <f aca="false">IF(OR($B142="",A142=""),"",DATE(YEAR(A142),MONTH(A142),1))</f>
        <v/>
      </c>
    </row>
    <row r="143" customFormat="false" ht="15" hidden="false" customHeight="false" outlineLevel="0" collapsed="false">
      <c r="A143" s="19"/>
      <c r="B143" s="20"/>
      <c r="C143" s="20"/>
      <c r="D143" s="21"/>
      <c r="E143" s="19"/>
      <c r="F143" s="22"/>
      <c r="G143" s="21"/>
      <c r="H143" s="21"/>
      <c r="I143" s="19"/>
      <c r="J143" s="21"/>
      <c r="K143" s="20"/>
      <c r="L143" s="20"/>
      <c r="M143" s="14" t="str">
        <f aca="false">IF($B143="","",(G143-N(J143))*100*F143-N(H143))</f>
        <v/>
      </c>
      <c r="N143" s="15" t="str">
        <f aca="false">IF($B143="","",D143*100*F143)</f>
        <v/>
      </c>
      <c r="O143" s="16" t="str">
        <f aca="true">IF(OR($B143="",A143=""),"",MAX(1,IF(I143&lt;&gt;"",I143,IF(AND(K143&lt;&gt;"Open",E143&lt;&gt;""),E143,TODAY()))-A143))</f>
        <v/>
      </c>
      <c r="P143" s="17" t="str">
        <f aca="false">IF(OR($B143="",O143=""),"",IFERROR(M143/N143*365/O143,""))</f>
        <v/>
      </c>
      <c r="Q143" s="18" t="str">
        <f aca="false">IF(OR($B143="",A143=""),"",DATE(YEAR(A143),MONTH(A143),1))</f>
        <v/>
      </c>
    </row>
    <row r="144" customFormat="false" ht="15" hidden="false" customHeight="false" outlineLevel="0" collapsed="false">
      <c r="A144" s="19"/>
      <c r="B144" s="20"/>
      <c r="C144" s="20"/>
      <c r="D144" s="21"/>
      <c r="E144" s="19"/>
      <c r="F144" s="22"/>
      <c r="G144" s="21"/>
      <c r="H144" s="21"/>
      <c r="I144" s="19"/>
      <c r="J144" s="21"/>
      <c r="K144" s="20"/>
      <c r="L144" s="20"/>
      <c r="M144" s="14" t="str">
        <f aca="false">IF($B144="","",(G144-N(J144))*100*F144-N(H144))</f>
        <v/>
      </c>
      <c r="N144" s="15" t="str">
        <f aca="false">IF($B144="","",D144*100*F144)</f>
        <v/>
      </c>
      <c r="O144" s="16" t="str">
        <f aca="true">IF(OR($B144="",A144=""),"",MAX(1,IF(I144&lt;&gt;"",I144,IF(AND(K144&lt;&gt;"Open",E144&lt;&gt;""),E144,TODAY()))-A144))</f>
        <v/>
      </c>
      <c r="P144" s="17" t="str">
        <f aca="false">IF(OR($B144="",O144=""),"",IFERROR(M144/N144*365/O144,""))</f>
        <v/>
      </c>
      <c r="Q144" s="18" t="str">
        <f aca="false">IF(OR($B144="",A144=""),"",DATE(YEAR(A144),MONTH(A144),1))</f>
        <v/>
      </c>
    </row>
    <row r="145" customFormat="false" ht="15" hidden="false" customHeight="false" outlineLevel="0" collapsed="false">
      <c r="A145" s="19"/>
      <c r="B145" s="20"/>
      <c r="C145" s="20"/>
      <c r="D145" s="21"/>
      <c r="E145" s="19"/>
      <c r="F145" s="22"/>
      <c r="G145" s="21"/>
      <c r="H145" s="21"/>
      <c r="I145" s="19"/>
      <c r="J145" s="21"/>
      <c r="K145" s="20"/>
      <c r="L145" s="20"/>
      <c r="M145" s="14" t="str">
        <f aca="false">IF($B145="","",(G145-N(J145))*100*F145-N(H145))</f>
        <v/>
      </c>
      <c r="N145" s="15" t="str">
        <f aca="false">IF($B145="","",D145*100*F145)</f>
        <v/>
      </c>
      <c r="O145" s="16" t="str">
        <f aca="true">IF(OR($B145="",A145=""),"",MAX(1,IF(I145&lt;&gt;"",I145,IF(AND(K145&lt;&gt;"Open",E145&lt;&gt;""),E145,TODAY()))-A145))</f>
        <v/>
      </c>
      <c r="P145" s="17" t="str">
        <f aca="false">IF(OR($B145="",O145=""),"",IFERROR(M145/N145*365/O145,""))</f>
        <v/>
      </c>
      <c r="Q145" s="18" t="str">
        <f aca="false">IF(OR($B145="",A145=""),"",DATE(YEAR(A145),MONTH(A145),1))</f>
        <v/>
      </c>
    </row>
    <row r="146" customFormat="false" ht="15" hidden="false" customHeight="false" outlineLevel="0" collapsed="false">
      <c r="A146" s="19"/>
      <c r="B146" s="20"/>
      <c r="C146" s="20"/>
      <c r="D146" s="21"/>
      <c r="E146" s="19"/>
      <c r="F146" s="22"/>
      <c r="G146" s="21"/>
      <c r="H146" s="21"/>
      <c r="I146" s="19"/>
      <c r="J146" s="21"/>
      <c r="K146" s="20"/>
      <c r="L146" s="20"/>
      <c r="M146" s="14" t="str">
        <f aca="false">IF($B146="","",(G146-N(J146))*100*F146-N(H146))</f>
        <v/>
      </c>
      <c r="N146" s="15" t="str">
        <f aca="false">IF($B146="","",D146*100*F146)</f>
        <v/>
      </c>
      <c r="O146" s="16" t="str">
        <f aca="true">IF(OR($B146="",A146=""),"",MAX(1,IF(I146&lt;&gt;"",I146,IF(AND(K146&lt;&gt;"Open",E146&lt;&gt;""),E146,TODAY()))-A146))</f>
        <v/>
      </c>
      <c r="P146" s="17" t="str">
        <f aca="false">IF(OR($B146="",O146=""),"",IFERROR(M146/N146*365/O146,""))</f>
        <v/>
      </c>
      <c r="Q146" s="18" t="str">
        <f aca="false">IF(OR($B146="",A146=""),"",DATE(YEAR(A146),MONTH(A146),1))</f>
        <v/>
      </c>
    </row>
    <row r="147" customFormat="false" ht="15" hidden="false" customHeight="false" outlineLevel="0" collapsed="false">
      <c r="A147" s="19"/>
      <c r="B147" s="20"/>
      <c r="C147" s="20"/>
      <c r="D147" s="21"/>
      <c r="E147" s="19"/>
      <c r="F147" s="22"/>
      <c r="G147" s="21"/>
      <c r="H147" s="21"/>
      <c r="I147" s="19"/>
      <c r="J147" s="21"/>
      <c r="K147" s="20"/>
      <c r="L147" s="20"/>
      <c r="M147" s="14" t="str">
        <f aca="false">IF($B147="","",(G147-N(J147))*100*F147-N(H147))</f>
        <v/>
      </c>
      <c r="N147" s="15" t="str">
        <f aca="false">IF($B147="","",D147*100*F147)</f>
        <v/>
      </c>
      <c r="O147" s="16" t="str">
        <f aca="true">IF(OR($B147="",A147=""),"",MAX(1,IF(I147&lt;&gt;"",I147,IF(AND(K147&lt;&gt;"Open",E147&lt;&gt;""),E147,TODAY()))-A147))</f>
        <v/>
      </c>
      <c r="P147" s="17" t="str">
        <f aca="false">IF(OR($B147="",O147=""),"",IFERROR(M147/N147*365/O147,""))</f>
        <v/>
      </c>
      <c r="Q147" s="18" t="str">
        <f aca="false">IF(OR($B147="",A147=""),"",DATE(YEAR(A147),MONTH(A147),1))</f>
        <v/>
      </c>
    </row>
    <row r="148" customFormat="false" ht="15" hidden="false" customHeight="false" outlineLevel="0" collapsed="false">
      <c r="A148" s="19"/>
      <c r="B148" s="20"/>
      <c r="C148" s="20"/>
      <c r="D148" s="21"/>
      <c r="E148" s="19"/>
      <c r="F148" s="22"/>
      <c r="G148" s="21"/>
      <c r="H148" s="21"/>
      <c r="I148" s="19"/>
      <c r="J148" s="21"/>
      <c r="K148" s="20"/>
      <c r="L148" s="20"/>
      <c r="M148" s="14" t="str">
        <f aca="false">IF($B148="","",(G148-N(J148))*100*F148-N(H148))</f>
        <v/>
      </c>
      <c r="N148" s="15" t="str">
        <f aca="false">IF($B148="","",D148*100*F148)</f>
        <v/>
      </c>
      <c r="O148" s="16" t="str">
        <f aca="true">IF(OR($B148="",A148=""),"",MAX(1,IF(I148&lt;&gt;"",I148,IF(AND(K148&lt;&gt;"Open",E148&lt;&gt;""),E148,TODAY()))-A148))</f>
        <v/>
      </c>
      <c r="P148" s="17" t="str">
        <f aca="false">IF(OR($B148="",O148=""),"",IFERROR(M148/N148*365/O148,""))</f>
        <v/>
      </c>
      <c r="Q148" s="18" t="str">
        <f aca="false">IF(OR($B148="",A148=""),"",DATE(YEAR(A148),MONTH(A148),1))</f>
        <v/>
      </c>
    </row>
    <row r="149" customFormat="false" ht="15" hidden="false" customHeight="false" outlineLevel="0" collapsed="false">
      <c r="A149" s="19"/>
      <c r="B149" s="20"/>
      <c r="C149" s="20"/>
      <c r="D149" s="21"/>
      <c r="E149" s="19"/>
      <c r="F149" s="22"/>
      <c r="G149" s="21"/>
      <c r="H149" s="21"/>
      <c r="I149" s="19"/>
      <c r="J149" s="21"/>
      <c r="K149" s="20"/>
      <c r="L149" s="20"/>
      <c r="M149" s="14" t="str">
        <f aca="false">IF($B149="","",(G149-N(J149))*100*F149-N(H149))</f>
        <v/>
      </c>
      <c r="N149" s="15" t="str">
        <f aca="false">IF($B149="","",D149*100*F149)</f>
        <v/>
      </c>
      <c r="O149" s="16" t="str">
        <f aca="true">IF(OR($B149="",A149=""),"",MAX(1,IF(I149&lt;&gt;"",I149,IF(AND(K149&lt;&gt;"Open",E149&lt;&gt;""),E149,TODAY()))-A149))</f>
        <v/>
      </c>
      <c r="P149" s="17" t="str">
        <f aca="false">IF(OR($B149="",O149=""),"",IFERROR(M149/N149*365/O149,""))</f>
        <v/>
      </c>
      <c r="Q149" s="18" t="str">
        <f aca="false">IF(OR($B149="",A149=""),"",DATE(YEAR(A149),MONTH(A149),1))</f>
        <v/>
      </c>
    </row>
    <row r="150" customFormat="false" ht="15" hidden="false" customHeight="false" outlineLevel="0" collapsed="false">
      <c r="A150" s="19"/>
      <c r="B150" s="20"/>
      <c r="C150" s="20"/>
      <c r="D150" s="21"/>
      <c r="E150" s="19"/>
      <c r="F150" s="22"/>
      <c r="G150" s="21"/>
      <c r="H150" s="21"/>
      <c r="I150" s="19"/>
      <c r="J150" s="21"/>
      <c r="K150" s="20"/>
      <c r="L150" s="20"/>
      <c r="M150" s="14" t="str">
        <f aca="false">IF($B150="","",(G150-N(J150))*100*F150-N(H150))</f>
        <v/>
      </c>
      <c r="N150" s="15" t="str">
        <f aca="false">IF($B150="","",D150*100*F150)</f>
        <v/>
      </c>
      <c r="O150" s="16" t="str">
        <f aca="true">IF(OR($B150="",A150=""),"",MAX(1,IF(I150&lt;&gt;"",I150,IF(AND(K150&lt;&gt;"Open",E150&lt;&gt;""),E150,TODAY()))-A150))</f>
        <v/>
      </c>
      <c r="P150" s="17" t="str">
        <f aca="false">IF(OR($B150="",O150=""),"",IFERROR(M150/N150*365/O150,""))</f>
        <v/>
      </c>
      <c r="Q150" s="18" t="str">
        <f aca="false">IF(OR($B150="",A150=""),"",DATE(YEAR(A150),MONTH(A150),1))</f>
        <v/>
      </c>
    </row>
    <row r="151" customFormat="false" ht="15" hidden="false" customHeight="false" outlineLevel="0" collapsed="false">
      <c r="A151" s="19"/>
      <c r="B151" s="20"/>
      <c r="C151" s="20"/>
      <c r="D151" s="21"/>
      <c r="E151" s="19"/>
      <c r="F151" s="22"/>
      <c r="G151" s="21"/>
      <c r="H151" s="21"/>
      <c r="I151" s="19"/>
      <c r="J151" s="21"/>
      <c r="K151" s="20"/>
      <c r="L151" s="20"/>
      <c r="M151" s="14" t="str">
        <f aca="false">IF($B151="","",(G151-N(J151))*100*F151-N(H151))</f>
        <v/>
      </c>
      <c r="N151" s="15" t="str">
        <f aca="false">IF($B151="","",D151*100*F151)</f>
        <v/>
      </c>
      <c r="O151" s="16" t="str">
        <f aca="true">IF(OR($B151="",A151=""),"",MAX(1,IF(I151&lt;&gt;"",I151,IF(AND(K151&lt;&gt;"Open",E151&lt;&gt;""),E151,TODAY()))-A151))</f>
        <v/>
      </c>
      <c r="P151" s="17" t="str">
        <f aca="false">IF(OR($B151="",O151=""),"",IFERROR(M151/N151*365/O151,""))</f>
        <v/>
      </c>
      <c r="Q151" s="18" t="str">
        <f aca="false">IF(OR($B151="",A151=""),"",DATE(YEAR(A151),MONTH(A151),1))</f>
        <v/>
      </c>
    </row>
    <row r="152" customFormat="false" ht="15" hidden="false" customHeight="false" outlineLevel="0" collapsed="false">
      <c r="A152" s="19"/>
      <c r="B152" s="20"/>
      <c r="C152" s="20"/>
      <c r="D152" s="21"/>
      <c r="E152" s="19"/>
      <c r="F152" s="22"/>
      <c r="G152" s="21"/>
      <c r="H152" s="21"/>
      <c r="I152" s="19"/>
      <c r="J152" s="21"/>
      <c r="K152" s="20"/>
      <c r="L152" s="20"/>
      <c r="M152" s="14" t="str">
        <f aca="false">IF($B152="","",(G152-N(J152))*100*F152-N(H152))</f>
        <v/>
      </c>
      <c r="N152" s="15" t="str">
        <f aca="false">IF($B152="","",D152*100*F152)</f>
        <v/>
      </c>
      <c r="O152" s="16" t="str">
        <f aca="true">IF(OR($B152="",A152=""),"",MAX(1,IF(I152&lt;&gt;"",I152,IF(AND(K152&lt;&gt;"Open",E152&lt;&gt;""),E152,TODAY()))-A152))</f>
        <v/>
      </c>
      <c r="P152" s="17" t="str">
        <f aca="false">IF(OR($B152="",O152=""),"",IFERROR(M152/N152*365/O152,""))</f>
        <v/>
      </c>
      <c r="Q152" s="18" t="str">
        <f aca="false">IF(OR($B152="",A152=""),"",DATE(YEAR(A152),MONTH(A152),1))</f>
        <v/>
      </c>
    </row>
    <row r="153" customFormat="false" ht="15" hidden="false" customHeight="false" outlineLevel="0" collapsed="false">
      <c r="A153" s="19"/>
      <c r="B153" s="20"/>
      <c r="C153" s="20"/>
      <c r="D153" s="21"/>
      <c r="E153" s="19"/>
      <c r="F153" s="22"/>
      <c r="G153" s="21"/>
      <c r="H153" s="21"/>
      <c r="I153" s="19"/>
      <c r="J153" s="21"/>
      <c r="K153" s="20"/>
      <c r="L153" s="20"/>
      <c r="M153" s="14" t="str">
        <f aca="false">IF($B153="","",(G153-N(J153))*100*F153-N(H153))</f>
        <v/>
      </c>
      <c r="N153" s="15" t="str">
        <f aca="false">IF($B153="","",D153*100*F153)</f>
        <v/>
      </c>
      <c r="O153" s="16" t="str">
        <f aca="true">IF(OR($B153="",A153=""),"",MAX(1,IF(I153&lt;&gt;"",I153,IF(AND(K153&lt;&gt;"Open",E153&lt;&gt;""),E153,TODAY()))-A153))</f>
        <v/>
      </c>
      <c r="P153" s="17" t="str">
        <f aca="false">IF(OR($B153="",O153=""),"",IFERROR(M153/N153*365/O153,""))</f>
        <v/>
      </c>
      <c r="Q153" s="18" t="str">
        <f aca="false">IF(OR($B153="",A153=""),"",DATE(YEAR(A153),MONTH(A153),1))</f>
        <v/>
      </c>
    </row>
    <row r="154" customFormat="false" ht="15" hidden="false" customHeight="false" outlineLevel="0" collapsed="false">
      <c r="A154" s="19"/>
      <c r="B154" s="20"/>
      <c r="C154" s="20"/>
      <c r="D154" s="21"/>
      <c r="E154" s="19"/>
      <c r="F154" s="22"/>
      <c r="G154" s="21"/>
      <c r="H154" s="21"/>
      <c r="I154" s="19"/>
      <c r="J154" s="21"/>
      <c r="K154" s="20"/>
      <c r="L154" s="20"/>
      <c r="M154" s="14" t="str">
        <f aca="false">IF($B154="","",(G154-N(J154))*100*F154-N(H154))</f>
        <v/>
      </c>
      <c r="N154" s="15" t="str">
        <f aca="false">IF($B154="","",D154*100*F154)</f>
        <v/>
      </c>
      <c r="O154" s="16" t="str">
        <f aca="true">IF(OR($B154="",A154=""),"",MAX(1,IF(I154&lt;&gt;"",I154,IF(AND(K154&lt;&gt;"Open",E154&lt;&gt;""),E154,TODAY()))-A154))</f>
        <v/>
      </c>
      <c r="P154" s="17" t="str">
        <f aca="false">IF(OR($B154="",O154=""),"",IFERROR(M154/N154*365/O154,""))</f>
        <v/>
      </c>
      <c r="Q154" s="18" t="str">
        <f aca="false">IF(OR($B154="",A154=""),"",DATE(YEAR(A154),MONTH(A154),1))</f>
        <v/>
      </c>
    </row>
    <row r="155" customFormat="false" ht="15" hidden="false" customHeight="false" outlineLevel="0" collapsed="false">
      <c r="A155" s="19"/>
      <c r="B155" s="20"/>
      <c r="C155" s="20"/>
      <c r="D155" s="21"/>
      <c r="E155" s="19"/>
      <c r="F155" s="22"/>
      <c r="G155" s="21"/>
      <c r="H155" s="21"/>
      <c r="I155" s="19"/>
      <c r="J155" s="21"/>
      <c r="K155" s="20"/>
      <c r="L155" s="20"/>
      <c r="M155" s="14" t="str">
        <f aca="false">IF($B155="","",(G155-N(J155))*100*F155-N(H155))</f>
        <v/>
      </c>
      <c r="N155" s="15" t="str">
        <f aca="false">IF($B155="","",D155*100*F155)</f>
        <v/>
      </c>
      <c r="O155" s="16" t="str">
        <f aca="true">IF(OR($B155="",A155=""),"",MAX(1,IF(I155&lt;&gt;"",I155,IF(AND(K155&lt;&gt;"Open",E155&lt;&gt;""),E155,TODAY()))-A155))</f>
        <v/>
      </c>
      <c r="P155" s="17" t="str">
        <f aca="false">IF(OR($B155="",O155=""),"",IFERROR(M155/N155*365/O155,""))</f>
        <v/>
      </c>
      <c r="Q155" s="18" t="str">
        <f aca="false">IF(OR($B155="",A155=""),"",DATE(YEAR(A155),MONTH(A155),1))</f>
        <v/>
      </c>
    </row>
    <row r="156" customFormat="false" ht="15" hidden="false" customHeight="false" outlineLevel="0" collapsed="false">
      <c r="A156" s="19"/>
      <c r="B156" s="20"/>
      <c r="C156" s="20"/>
      <c r="D156" s="21"/>
      <c r="E156" s="19"/>
      <c r="F156" s="22"/>
      <c r="G156" s="21"/>
      <c r="H156" s="21"/>
      <c r="I156" s="19"/>
      <c r="J156" s="21"/>
      <c r="K156" s="20"/>
      <c r="L156" s="20"/>
      <c r="M156" s="14" t="str">
        <f aca="false">IF($B156="","",(G156-N(J156))*100*F156-N(H156))</f>
        <v/>
      </c>
      <c r="N156" s="15" t="str">
        <f aca="false">IF($B156="","",D156*100*F156)</f>
        <v/>
      </c>
      <c r="O156" s="16" t="str">
        <f aca="true">IF(OR($B156="",A156=""),"",MAX(1,IF(I156&lt;&gt;"",I156,IF(AND(K156&lt;&gt;"Open",E156&lt;&gt;""),E156,TODAY()))-A156))</f>
        <v/>
      </c>
      <c r="P156" s="17" t="str">
        <f aca="false">IF(OR($B156="",O156=""),"",IFERROR(M156/N156*365/O156,""))</f>
        <v/>
      </c>
      <c r="Q156" s="18" t="str">
        <f aca="false">IF(OR($B156="",A156=""),"",DATE(YEAR(A156),MONTH(A156),1))</f>
        <v/>
      </c>
    </row>
    <row r="157" customFormat="false" ht="15" hidden="false" customHeight="false" outlineLevel="0" collapsed="false">
      <c r="A157" s="19"/>
      <c r="B157" s="20"/>
      <c r="C157" s="20"/>
      <c r="D157" s="21"/>
      <c r="E157" s="19"/>
      <c r="F157" s="22"/>
      <c r="G157" s="21"/>
      <c r="H157" s="21"/>
      <c r="I157" s="19"/>
      <c r="J157" s="21"/>
      <c r="K157" s="20"/>
      <c r="L157" s="20"/>
      <c r="M157" s="14" t="str">
        <f aca="false">IF($B157="","",(G157-N(J157))*100*F157-N(H157))</f>
        <v/>
      </c>
      <c r="N157" s="15" t="str">
        <f aca="false">IF($B157="","",D157*100*F157)</f>
        <v/>
      </c>
      <c r="O157" s="16" t="str">
        <f aca="true">IF(OR($B157="",A157=""),"",MAX(1,IF(I157&lt;&gt;"",I157,IF(AND(K157&lt;&gt;"Open",E157&lt;&gt;""),E157,TODAY()))-A157))</f>
        <v/>
      </c>
      <c r="P157" s="17" t="str">
        <f aca="false">IF(OR($B157="",O157=""),"",IFERROR(M157/N157*365/O157,""))</f>
        <v/>
      </c>
      <c r="Q157" s="18" t="str">
        <f aca="false">IF(OR($B157="",A157=""),"",DATE(YEAR(A157),MONTH(A157),1))</f>
        <v/>
      </c>
    </row>
    <row r="158" customFormat="false" ht="15" hidden="false" customHeight="false" outlineLevel="0" collapsed="false">
      <c r="A158" s="19"/>
      <c r="B158" s="20"/>
      <c r="C158" s="20"/>
      <c r="D158" s="21"/>
      <c r="E158" s="19"/>
      <c r="F158" s="22"/>
      <c r="G158" s="21"/>
      <c r="H158" s="21"/>
      <c r="I158" s="19"/>
      <c r="J158" s="21"/>
      <c r="K158" s="20"/>
      <c r="L158" s="20"/>
      <c r="M158" s="14" t="str">
        <f aca="false">IF($B158="","",(G158-N(J158))*100*F158-N(H158))</f>
        <v/>
      </c>
      <c r="N158" s="15" t="str">
        <f aca="false">IF($B158="","",D158*100*F158)</f>
        <v/>
      </c>
      <c r="O158" s="16" t="str">
        <f aca="true">IF(OR($B158="",A158=""),"",MAX(1,IF(I158&lt;&gt;"",I158,IF(AND(K158&lt;&gt;"Open",E158&lt;&gt;""),E158,TODAY()))-A158))</f>
        <v/>
      </c>
      <c r="P158" s="17" t="str">
        <f aca="false">IF(OR($B158="",O158=""),"",IFERROR(M158/N158*365/O158,""))</f>
        <v/>
      </c>
      <c r="Q158" s="18" t="str">
        <f aca="false">IF(OR($B158="",A158=""),"",DATE(YEAR(A158),MONTH(A158),1))</f>
        <v/>
      </c>
    </row>
    <row r="159" customFormat="false" ht="15" hidden="false" customHeight="false" outlineLevel="0" collapsed="false">
      <c r="A159" s="19"/>
      <c r="B159" s="20"/>
      <c r="C159" s="20"/>
      <c r="D159" s="21"/>
      <c r="E159" s="19"/>
      <c r="F159" s="22"/>
      <c r="G159" s="21"/>
      <c r="H159" s="21"/>
      <c r="I159" s="19"/>
      <c r="J159" s="21"/>
      <c r="K159" s="20"/>
      <c r="L159" s="20"/>
      <c r="M159" s="14" t="str">
        <f aca="false">IF($B159="","",(G159-N(J159))*100*F159-N(H159))</f>
        <v/>
      </c>
      <c r="N159" s="15" t="str">
        <f aca="false">IF($B159="","",D159*100*F159)</f>
        <v/>
      </c>
      <c r="O159" s="16" t="str">
        <f aca="true">IF(OR($B159="",A159=""),"",MAX(1,IF(I159&lt;&gt;"",I159,IF(AND(K159&lt;&gt;"Open",E159&lt;&gt;""),E159,TODAY()))-A159))</f>
        <v/>
      </c>
      <c r="P159" s="17" t="str">
        <f aca="false">IF(OR($B159="",O159=""),"",IFERROR(M159/N159*365/O159,""))</f>
        <v/>
      </c>
      <c r="Q159" s="18" t="str">
        <f aca="false">IF(OR($B159="",A159=""),"",DATE(YEAR(A159),MONTH(A159),1))</f>
        <v/>
      </c>
    </row>
    <row r="160" customFormat="false" ht="15" hidden="false" customHeight="false" outlineLevel="0" collapsed="false">
      <c r="A160" s="19"/>
      <c r="B160" s="20"/>
      <c r="C160" s="20"/>
      <c r="D160" s="21"/>
      <c r="E160" s="19"/>
      <c r="F160" s="22"/>
      <c r="G160" s="21"/>
      <c r="H160" s="21"/>
      <c r="I160" s="19"/>
      <c r="J160" s="21"/>
      <c r="K160" s="20"/>
      <c r="L160" s="20"/>
      <c r="M160" s="14" t="str">
        <f aca="false">IF($B160="","",(G160-N(J160))*100*F160-N(H160))</f>
        <v/>
      </c>
      <c r="N160" s="15" t="str">
        <f aca="false">IF($B160="","",D160*100*F160)</f>
        <v/>
      </c>
      <c r="O160" s="16" t="str">
        <f aca="true">IF(OR($B160="",A160=""),"",MAX(1,IF(I160&lt;&gt;"",I160,IF(AND(K160&lt;&gt;"Open",E160&lt;&gt;""),E160,TODAY()))-A160))</f>
        <v/>
      </c>
      <c r="P160" s="17" t="str">
        <f aca="false">IF(OR($B160="",O160=""),"",IFERROR(M160/N160*365/O160,""))</f>
        <v/>
      </c>
      <c r="Q160" s="18" t="str">
        <f aca="false">IF(OR($B160="",A160=""),"",DATE(YEAR(A160),MONTH(A160),1))</f>
        <v/>
      </c>
    </row>
    <row r="161" customFormat="false" ht="15" hidden="false" customHeight="false" outlineLevel="0" collapsed="false">
      <c r="A161" s="19"/>
      <c r="B161" s="20"/>
      <c r="C161" s="20"/>
      <c r="D161" s="21"/>
      <c r="E161" s="19"/>
      <c r="F161" s="22"/>
      <c r="G161" s="21"/>
      <c r="H161" s="21"/>
      <c r="I161" s="19"/>
      <c r="J161" s="21"/>
      <c r="K161" s="20"/>
      <c r="L161" s="20"/>
      <c r="M161" s="14" t="str">
        <f aca="false">IF($B161="","",(G161-N(J161))*100*F161-N(H161))</f>
        <v/>
      </c>
      <c r="N161" s="15" t="str">
        <f aca="false">IF($B161="","",D161*100*F161)</f>
        <v/>
      </c>
      <c r="O161" s="16" t="str">
        <f aca="true">IF(OR($B161="",A161=""),"",MAX(1,IF(I161&lt;&gt;"",I161,IF(AND(K161&lt;&gt;"Open",E161&lt;&gt;""),E161,TODAY()))-A161))</f>
        <v/>
      </c>
      <c r="P161" s="17" t="str">
        <f aca="false">IF(OR($B161="",O161=""),"",IFERROR(M161/N161*365/O161,""))</f>
        <v/>
      </c>
      <c r="Q161" s="18" t="str">
        <f aca="false">IF(OR($B161="",A161=""),"",DATE(YEAR(A161),MONTH(A161),1))</f>
        <v/>
      </c>
    </row>
    <row r="162" customFormat="false" ht="15" hidden="false" customHeight="false" outlineLevel="0" collapsed="false">
      <c r="A162" s="19"/>
      <c r="B162" s="20"/>
      <c r="C162" s="20"/>
      <c r="D162" s="21"/>
      <c r="E162" s="19"/>
      <c r="F162" s="22"/>
      <c r="G162" s="21"/>
      <c r="H162" s="21"/>
      <c r="I162" s="19"/>
      <c r="J162" s="21"/>
      <c r="K162" s="20"/>
      <c r="L162" s="20"/>
      <c r="M162" s="14" t="str">
        <f aca="false">IF($B162="","",(G162-N(J162))*100*F162-N(H162))</f>
        <v/>
      </c>
      <c r="N162" s="15" t="str">
        <f aca="false">IF($B162="","",D162*100*F162)</f>
        <v/>
      </c>
      <c r="O162" s="16" t="str">
        <f aca="true">IF(OR($B162="",A162=""),"",MAX(1,IF(I162&lt;&gt;"",I162,IF(AND(K162&lt;&gt;"Open",E162&lt;&gt;""),E162,TODAY()))-A162))</f>
        <v/>
      </c>
      <c r="P162" s="17" t="str">
        <f aca="false">IF(OR($B162="",O162=""),"",IFERROR(M162/N162*365/O162,""))</f>
        <v/>
      </c>
      <c r="Q162" s="18" t="str">
        <f aca="false">IF(OR($B162="",A162=""),"",DATE(YEAR(A162),MONTH(A162),1))</f>
        <v/>
      </c>
    </row>
    <row r="163" customFormat="false" ht="15" hidden="false" customHeight="false" outlineLevel="0" collapsed="false">
      <c r="A163" s="19"/>
      <c r="B163" s="20"/>
      <c r="C163" s="20"/>
      <c r="D163" s="21"/>
      <c r="E163" s="19"/>
      <c r="F163" s="22"/>
      <c r="G163" s="21"/>
      <c r="H163" s="21"/>
      <c r="I163" s="19"/>
      <c r="J163" s="21"/>
      <c r="K163" s="20"/>
      <c r="L163" s="20"/>
      <c r="M163" s="14" t="str">
        <f aca="false">IF($B163="","",(G163-N(J163))*100*F163-N(H163))</f>
        <v/>
      </c>
      <c r="N163" s="15" t="str">
        <f aca="false">IF($B163="","",D163*100*F163)</f>
        <v/>
      </c>
      <c r="O163" s="16" t="str">
        <f aca="true">IF(OR($B163="",A163=""),"",MAX(1,IF(I163&lt;&gt;"",I163,IF(AND(K163&lt;&gt;"Open",E163&lt;&gt;""),E163,TODAY()))-A163))</f>
        <v/>
      </c>
      <c r="P163" s="17" t="str">
        <f aca="false">IF(OR($B163="",O163=""),"",IFERROR(M163/N163*365/O163,""))</f>
        <v/>
      </c>
      <c r="Q163" s="18" t="str">
        <f aca="false">IF(OR($B163="",A163=""),"",DATE(YEAR(A163),MONTH(A163),1))</f>
        <v/>
      </c>
    </row>
    <row r="164" customFormat="false" ht="15" hidden="false" customHeight="false" outlineLevel="0" collapsed="false">
      <c r="A164" s="19"/>
      <c r="B164" s="20"/>
      <c r="C164" s="20"/>
      <c r="D164" s="21"/>
      <c r="E164" s="19"/>
      <c r="F164" s="22"/>
      <c r="G164" s="21"/>
      <c r="H164" s="21"/>
      <c r="I164" s="19"/>
      <c r="J164" s="21"/>
      <c r="K164" s="20"/>
      <c r="L164" s="20"/>
      <c r="M164" s="14" t="str">
        <f aca="false">IF($B164="","",(G164-N(J164))*100*F164-N(H164))</f>
        <v/>
      </c>
      <c r="N164" s="15" t="str">
        <f aca="false">IF($B164="","",D164*100*F164)</f>
        <v/>
      </c>
      <c r="O164" s="16" t="str">
        <f aca="true">IF(OR($B164="",A164=""),"",MAX(1,IF(I164&lt;&gt;"",I164,IF(AND(K164&lt;&gt;"Open",E164&lt;&gt;""),E164,TODAY()))-A164))</f>
        <v/>
      </c>
      <c r="P164" s="17" t="str">
        <f aca="false">IF(OR($B164="",O164=""),"",IFERROR(M164/N164*365/O164,""))</f>
        <v/>
      </c>
      <c r="Q164" s="18" t="str">
        <f aca="false">IF(OR($B164="",A164=""),"",DATE(YEAR(A164),MONTH(A164),1))</f>
        <v/>
      </c>
    </row>
    <row r="165" customFormat="false" ht="15" hidden="false" customHeight="false" outlineLevel="0" collapsed="false">
      <c r="A165" s="19"/>
      <c r="B165" s="20"/>
      <c r="C165" s="20"/>
      <c r="D165" s="21"/>
      <c r="E165" s="19"/>
      <c r="F165" s="22"/>
      <c r="G165" s="21"/>
      <c r="H165" s="21"/>
      <c r="I165" s="19"/>
      <c r="J165" s="21"/>
      <c r="K165" s="20"/>
      <c r="L165" s="20"/>
      <c r="M165" s="14" t="str">
        <f aca="false">IF($B165="","",(G165-N(J165))*100*F165-N(H165))</f>
        <v/>
      </c>
      <c r="N165" s="15" t="str">
        <f aca="false">IF($B165="","",D165*100*F165)</f>
        <v/>
      </c>
      <c r="O165" s="16" t="str">
        <f aca="true">IF(OR($B165="",A165=""),"",MAX(1,IF(I165&lt;&gt;"",I165,IF(AND(K165&lt;&gt;"Open",E165&lt;&gt;""),E165,TODAY()))-A165))</f>
        <v/>
      </c>
      <c r="P165" s="17" t="str">
        <f aca="false">IF(OR($B165="",O165=""),"",IFERROR(M165/N165*365/O165,""))</f>
        <v/>
      </c>
      <c r="Q165" s="18" t="str">
        <f aca="false">IF(OR($B165="",A165=""),"",DATE(YEAR(A165),MONTH(A165),1))</f>
        <v/>
      </c>
    </row>
    <row r="166" customFormat="false" ht="15" hidden="false" customHeight="false" outlineLevel="0" collapsed="false">
      <c r="A166" s="19"/>
      <c r="B166" s="20"/>
      <c r="C166" s="20"/>
      <c r="D166" s="21"/>
      <c r="E166" s="19"/>
      <c r="F166" s="22"/>
      <c r="G166" s="21"/>
      <c r="H166" s="21"/>
      <c r="I166" s="19"/>
      <c r="J166" s="21"/>
      <c r="K166" s="20"/>
      <c r="L166" s="20"/>
      <c r="M166" s="14" t="str">
        <f aca="false">IF($B166="","",(G166-N(J166))*100*F166-N(H166))</f>
        <v/>
      </c>
      <c r="N166" s="15" t="str">
        <f aca="false">IF($B166="","",D166*100*F166)</f>
        <v/>
      </c>
      <c r="O166" s="16" t="str">
        <f aca="true">IF(OR($B166="",A166=""),"",MAX(1,IF(I166&lt;&gt;"",I166,IF(AND(K166&lt;&gt;"Open",E166&lt;&gt;""),E166,TODAY()))-A166))</f>
        <v/>
      </c>
      <c r="P166" s="17" t="str">
        <f aca="false">IF(OR($B166="",O166=""),"",IFERROR(M166/N166*365/O166,""))</f>
        <v/>
      </c>
      <c r="Q166" s="18" t="str">
        <f aca="false">IF(OR($B166="",A166=""),"",DATE(YEAR(A166),MONTH(A166),1))</f>
        <v/>
      </c>
    </row>
    <row r="167" customFormat="false" ht="15" hidden="false" customHeight="false" outlineLevel="0" collapsed="false">
      <c r="A167" s="19"/>
      <c r="B167" s="20"/>
      <c r="C167" s="20"/>
      <c r="D167" s="21"/>
      <c r="E167" s="19"/>
      <c r="F167" s="22"/>
      <c r="G167" s="21"/>
      <c r="H167" s="21"/>
      <c r="I167" s="19"/>
      <c r="J167" s="21"/>
      <c r="K167" s="20"/>
      <c r="L167" s="20"/>
      <c r="M167" s="14" t="str">
        <f aca="false">IF($B167="","",(G167-N(J167))*100*F167-N(H167))</f>
        <v/>
      </c>
      <c r="N167" s="15" t="str">
        <f aca="false">IF($B167="","",D167*100*F167)</f>
        <v/>
      </c>
      <c r="O167" s="16" t="str">
        <f aca="true">IF(OR($B167="",A167=""),"",MAX(1,IF(I167&lt;&gt;"",I167,IF(AND(K167&lt;&gt;"Open",E167&lt;&gt;""),E167,TODAY()))-A167))</f>
        <v/>
      </c>
      <c r="P167" s="17" t="str">
        <f aca="false">IF(OR($B167="",O167=""),"",IFERROR(M167/N167*365/O167,""))</f>
        <v/>
      </c>
      <c r="Q167" s="18" t="str">
        <f aca="false">IF(OR($B167="",A167=""),"",DATE(YEAR(A167),MONTH(A167),1))</f>
        <v/>
      </c>
    </row>
    <row r="168" customFormat="false" ht="15" hidden="false" customHeight="false" outlineLevel="0" collapsed="false">
      <c r="A168" s="19"/>
      <c r="B168" s="20"/>
      <c r="C168" s="20"/>
      <c r="D168" s="21"/>
      <c r="E168" s="19"/>
      <c r="F168" s="22"/>
      <c r="G168" s="21"/>
      <c r="H168" s="21"/>
      <c r="I168" s="19"/>
      <c r="J168" s="21"/>
      <c r="K168" s="20"/>
      <c r="L168" s="20"/>
      <c r="M168" s="14" t="str">
        <f aca="false">IF($B168="","",(G168-N(J168))*100*F168-N(H168))</f>
        <v/>
      </c>
      <c r="N168" s="15" t="str">
        <f aca="false">IF($B168="","",D168*100*F168)</f>
        <v/>
      </c>
      <c r="O168" s="16" t="str">
        <f aca="true">IF(OR($B168="",A168=""),"",MAX(1,IF(I168&lt;&gt;"",I168,IF(AND(K168&lt;&gt;"Open",E168&lt;&gt;""),E168,TODAY()))-A168))</f>
        <v/>
      </c>
      <c r="P168" s="17" t="str">
        <f aca="false">IF(OR($B168="",O168=""),"",IFERROR(M168/N168*365/O168,""))</f>
        <v/>
      </c>
      <c r="Q168" s="18" t="str">
        <f aca="false">IF(OR($B168="",A168=""),"",DATE(YEAR(A168),MONTH(A168),1))</f>
        <v/>
      </c>
    </row>
    <row r="169" customFormat="false" ht="15" hidden="false" customHeight="false" outlineLevel="0" collapsed="false">
      <c r="A169" s="19"/>
      <c r="B169" s="20"/>
      <c r="C169" s="20"/>
      <c r="D169" s="21"/>
      <c r="E169" s="19"/>
      <c r="F169" s="22"/>
      <c r="G169" s="21"/>
      <c r="H169" s="21"/>
      <c r="I169" s="19"/>
      <c r="J169" s="21"/>
      <c r="K169" s="20"/>
      <c r="L169" s="20"/>
      <c r="M169" s="14" t="str">
        <f aca="false">IF($B169="","",(G169-N(J169))*100*F169-N(H169))</f>
        <v/>
      </c>
      <c r="N169" s="15" t="str">
        <f aca="false">IF($B169="","",D169*100*F169)</f>
        <v/>
      </c>
      <c r="O169" s="16" t="str">
        <f aca="true">IF(OR($B169="",A169=""),"",MAX(1,IF(I169&lt;&gt;"",I169,IF(AND(K169&lt;&gt;"Open",E169&lt;&gt;""),E169,TODAY()))-A169))</f>
        <v/>
      </c>
      <c r="P169" s="17" t="str">
        <f aca="false">IF(OR($B169="",O169=""),"",IFERROR(M169/N169*365/O169,""))</f>
        <v/>
      </c>
      <c r="Q169" s="18" t="str">
        <f aca="false">IF(OR($B169="",A169=""),"",DATE(YEAR(A169),MONTH(A169),1))</f>
        <v/>
      </c>
    </row>
    <row r="170" customFormat="false" ht="15" hidden="false" customHeight="false" outlineLevel="0" collapsed="false">
      <c r="A170" s="19"/>
      <c r="B170" s="20"/>
      <c r="C170" s="20"/>
      <c r="D170" s="21"/>
      <c r="E170" s="19"/>
      <c r="F170" s="22"/>
      <c r="G170" s="21"/>
      <c r="H170" s="21"/>
      <c r="I170" s="19"/>
      <c r="J170" s="21"/>
      <c r="K170" s="20"/>
      <c r="L170" s="20"/>
      <c r="M170" s="14" t="str">
        <f aca="false">IF($B170="","",(G170-N(J170))*100*F170-N(H170))</f>
        <v/>
      </c>
      <c r="N170" s="15" t="str">
        <f aca="false">IF($B170="","",D170*100*F170)</f>
        <v/>
      </c>
      <c r="O170" s="16" t="str">
        <f aca="true">IF(OR($B170="",A170=""),"",MAX(1,IF(I170&lt;&gt;"",I170,IF(AND(K170&lt;&gt;"Open",E170&lt;&gt;""),E170,TODAY()))-A170))</f>
        <v/>
      </c>
      <c r="P170" s="17" t="str">
        <f aca="false">IF(OR($B170="",O170=""),"",IFERROR(M170/N170*365/O170,""))</f>
        <v/>
      </c>
      <c r="Q170" s="18" t="str">
        <f aca="false">IF(OR($B170="",A170=""),"",DATE(YEAR(A170),MONTH(A170),1))</f>
        <v/>
      </c>
    </row>
    <row r="171" customFormat="false" ht="15" hidden="false" customHeight="false" outlineLevel="0" collapsed="false">
      <c r="A171" s="19"/>
      <c r="B171" s="20"/>
      <c r="C171" s="20"/>
      <c r="D171" s="21"/>
      <c r="E171" s="19"/>
      <c r="F171" s="22"/>
      <c r="G171" s="21"/>
      <c r="H171" s="21"/>
      <c r="I171" s="19"/>
      <c r="J171" s="21"/>
      <c r="K171" s="20"/>
      <c r="L171" s="20"/>
      <c r="M171" s="14" t="str">
        <f aca="false">IF($B171="","",(G171-N(J171))*100*F171-N(H171))</f>
        <v/>
      </c>
      <c r="N171" s="15" t="str">
        <f aca="false">IF($B171="","",D171*100*F171)</f>
        <v/>
      </c>
      <c r="O171" s="16" t="str">
        <f aca="true">IF(OR($B171="",A171=""),"",MAX(1,IF(I171&lt;&gt;"",I171,IF(AND(K171&lt;&gt;"Open",E171&lt;&gt;""),E171,TODAY()))-A171))</f>
        <v/>
      </c>
      <c r="P171" s="17" t="str">
        <f aca="false">IF(OR($B171="",O171=""),"",IFERROR(M171/N171*365/O171,""))</f>
        <v/>
      </c>
      <c r="Q171" s="18" t="str">
        <f aca="false">IF(OR($B171="",A171=""),"",DATE(YEAR(A171),MONTH(A171),1))</f>
        <v/>
      </c>
    </row>
    <row r="172" customFormat="false" ht="15" hidden="false" customHeight="false" outlineLevel="0" collapsed="false">
      <c r="A172" s="19"/>
      <c r="B172" s="20"/>
      <c r="C172" s="20"/>
      <c r="D172" s="21"/>
      <c r="E172" s="19"/>
      <c r="F172" s="22"/>
      <c r="G172" s="21"/>
      <c r="H172" s="21"/>
      <c r="I172" s="19"/>
      <c r="J172" s="21"/>
      <c r="K172" s="20"/>
      <c r="L172" s="20"/>
      <c r="M172" s="14" t="str">
        <f aca="false">IF($B172="","",(G172-N(J172))*100*F172-N(H172))</f>
        <v/>
      </c>
      <c r="N172" s="15" t="str">
        <f aca="false">IF($B172="","",D172*100*F172)</f>
        <v/>
      </c>
      <c r="O172" s="16" t="str">
        <f aca="true">IF(OR($B172="",A172=""),"",MAX(1,IF(I172&lt;&gt;"",I172,IF(AND(K172&lt;&gt;"Open",E172&lt;&gt;""),E172,TODAY()))-A172))</f>
        <v/>
      </c>
      <c r="P172" s="17" t="str">
        <f aca="false">IF(OR($B172="",O172=""),"",IFERROR(M172/N172*365/O172,""))</f>
        <v/>
      </c>
      <c r="Q172" s="18" t="str">
        <f aca="false">IF(OR($B172="",A172=""),"",DATE(YEAR(A172),MONTH(A172),1))</f>
        <v/>
      </c>
    </row>
    <row r="173" customFormat="false" ht="15" hidden="false" customHeight="false" outlineLevel="0" collapsed="false">
      <c r="A173" s="19"/>
      <c r="B173" s="20"/>
      <c r="C173" s="20"/>
      <c r="D173" s="21"/>
      <c r="E173" s="19"/>
      <c r="F173" s="22"/>
      <c r="G173" s="21"/>
      <c r="H173" s="21"/>
      <c r="I173" s="19"/>
      <c r="J173" s="21"/>
      <c r="K173" s="20"/>
      <c r="L173" s="20"/>
      <c r="M173" s="14" t="str">
        <f aca="false">IF($B173="","",(G173-N(J173))*100*F173-N(H173))</f>
        <v/>
      </c>
      <c r="N173" s="15" t="str">
        <f aca="false">IF($B173="","",D173*100*F173)</f>
        <v/>
      </c>
      <c r="O173" s="16" t="str">
        <f aca="true">IF(OR($B173="",A173=""),"",MAX(1,IF(I173&lt;&gt;"",I173,IF(AND(K173&lt;&gt;"Open",E173&lt;&gt;""),E173,TODAY()))-A173))</f>
        <v/>
      </c>
      <c r="P173" s="17" t="str">
        <f aca="false">IF(OR($B173="",O173=""),"",IFERROR(M173/N173*365/O173,""))</f>
        <v/>
      </c>
      <c r="Q173" s="18" t="str">
        <f aca="false">IF(OR($B173="",A173=""),"",DATE(YEAR(A173),MONTH(A173),1))</f>
        <v/>
      </c>
    </row>
    <row r="174" customFormat="false" ht="15" hidden="false" customHeight="false" outlineLevel="0" collapsed="false">
      <c r="A174" s="19"/>
      <c r="B174" s="20"/>
      <c r="C174" s="20"/>
      <c r="D174" s="21"/>
      <c r="E174" s="19"/>
      <c r="F174" s="22"/>
      <c r="G174" s="21"/>
      <c r="H174" s="21"/>
      <c r="I174" s="19"/>
      <c r="J174" s="21"/>
      <c r="K174" s="20"/>
      <c r="L174" s="20"/>
      <c r="M174" s="14" t="str">
        <f aca="false">IF($B174="","",(G174-N(J174))*100*F174-N(H174))</f>
        <v/>
      </c>
      <c r="N174" s="15" t="str">
        <f aca="false">IF($B174="","",D174*100*F174)</f>
        <v/>
      </c>
      <c r="O174" s="16" t="str">
        <f aca="true">IF(OR($B174="",A174=""),"",MAX(1,IF(I174&lt;&gt;"",I174,IF(AND(K174&lt;&gt;"Open",E174&lt;&gt;""),E174,TODAY()))-A174))</f>
        <v/>
      </c>
      <c r="P174" s="17" t="str">
        <f aca="false">IF(OR($B174="",O174=""),"",IFERROR(M174/N174*365/O174,""))</f>
        <v/>
      </c>
      <c r="Q174" s="18" t="str">
        <f aca="false">IF(OR($B174="",A174=""),"",DATE(YEAR(A174),MONTH(A174),1))</f>
        <v/>
      </c>
    </row>
    <row r="175" customFormat="false" ht="15" hidden="false" customHeight="false" outlineLevel="0" collapsed="false">
      <c r="A175" s="19"/>
      <c r="B175" s="20"/>
      <c r="C175" s="20"/>
      <c r="D175" s="21"/>
      <c r="E175" s="19"/>
      <c r="F175" s="22"/>
      <c r="G175" s="21"/>
      <c r="H175" s="21"/>
      <c r="I175" s="19"/>
      <c r="J175" s="21"/>
      <c r="K175" s="20"/>
      <c r="L175" s="20"/>
      <c r="M175" s="14" t="str">
        <f aca="false">IF($B175="","",(G175-N(J175))*100*F175-N(H175))</f>
        <v/>
      </c>
      <c r="N175" s="15" t="str">
        <f aca="false">IF($B175="","",D175*100*F175)</f>
        <v/>
      </c>
      <c r="O175" s="16" t="str">
        <f aca="true">IF(OR($B175="",A175=""),"",MAX(1,IF(I175&lt;&gt;"",I175,IF(AND(K175&lt;&gt;"Open",E175&lt;&gt;""),E175,TODAY()))-A175))</f>
        <v/>
      </c>
      <c r="P175" s="17" t="str">
        <f aca="false">IF(OR($B175="",O175=""),"",IFERROR(M175/N175*365/O175,""))</f>
        <v/>
      </c>
      <c r="Q175" s="18" t="str">
        <f aca="false">IF(OR($B175="",A175=""),"",DATE(YEAR(A175),MONTH(A175),1))</f>
        <v/>
      </c>
    </row>
    <row r="176" customFormat="false" ht="15" hidden="false" customHeight="false" outlineLevel="0" collapsed="false">
      <c r="A176" s="19"/>
      <c r="B176" s="20"/>
      <c r="C176" s="20"/>
      <c r="D176" s="21"/>
      <c r="E176" s="19"/>
      <c r="F176" s="22"/>
      <c r="G176" s="21"/>
      <c r="H176" s="21"/>
      <c r="I176" s="19"/>
      <c r="J176" s="21"/>
      <c r="K176" s="20"/>
      <c r="L176" s="20"/>
      <c r="M176" s="14" t="str">
        <f aca="false">IF($B176="","",(G176-N(J176))*100*F176-N(H176))</f>
        <v/>
      </c>
      <c r="N176" s="15" t="str">
        <f aca="false">IF($B176="","",D176*100*F176)</f>
        <v/>
      </c>
      <c r="O176" s="16" t="str">
        <f aca="true">IF(OR($B176="",A176=""),"",MAX(1,IF(I176&lt;&gt;"",I176,IF(AND(K176&lt;&gt;"Open",E176&lt;&gt;""),E176,TODAY()))-A176))</f>
        <v/>
      </c>
      <c r="P176" s="17" t="str">
        <f aca="false">IF(OR($B176="",O176=""),"",IFERROR(M176/N176*365/O176,""))</f>
        <v/>
      </c>
      <c r="Q176" s="18" t="str">
        <f aca="false">IF(OR($B176="",A176=""),"",DATE(YEAR(A176),MONTH(A176),1))</f>
        <v/>
      </c>
    </row>
    <row r="177" customFormat="false" ht="15" hidden="false" customHeight="false" outlineLevel="0" collapsed="false">
      <c r="A177" s="19"/>
      <c r="B177" s="20"/>
      <c r="C177" s="20"/>
      <c r="D177" s="21"/>
      <c r="E177" s="19"/>
      <c r="F177" s="22"/>
      <c r="G177" s="21"/>
      <c r="H177" s="21"/>
      <c r="I177" s="19"/>
      <c r="J177" s="21"/>
      <c r="K177" s="20"/>
      <c r="L177" s="20"/>
      <c r="M177" s="14" t="str">
        <f aca="false">IF($B177="","",(G177-N(J177))*100*F177-N(H177))</f>
        <v/>
      </c>
      <c r="N177" s="15" t="str">
        <f aca="false">IF($B177="","",D177*100*F177)</f>
        <v/>
      </c>
      <c r="O177" s="16" t="str">
        <f aca="true">IF(OR($B177="",A177=""),"",MAX(1,IF(I177&lt;&gt;"",I177,IF(AND(K177&lt;&gt;"Open",E177&lt;&gt;""),E177,TODAY()))-A177))</f>
        <v/>
      </c>
      <c r="P177" s="17" t="str">
        <f aca="false">IF(OR($B177="",O177=""),"",IFERROR(M177/N177*365/O177,""))</f>
        <v/>
      </c>
      <c r="Q177" s="18" t="str">
        <f aca="false">IF(OR($B177="",A177=""),"",DATE(YEAR(A177),MONTH(A177),1))</f>
        <v/>
      </c>
    </row>
    <row r="178" customFormat="false" ht="15" hidden="false" customHeight="false" outlineLevel="0" collapsed="false">
      <c r="A178" s="19"/>
      <c r="B178" s="20"/>
      <c r="C178" s="20"/>
      <c r="D178" s="21"/>
      <c r="E178" s="19"/>
      <c r="F178" s="22"/>
      <c r="G178" s="21"/>
      <c r="H178" s="21"/>
      <c r="I178" s="19"/>
      <c r="J178" s="21"/>
      <c r="K178" s="20"/>
      <c r="L178" s="20"/>
      <c r="M178" s="14" t="str">
        <f aca="false">IF($B178="","",(G178-N(J178))*100*F178-N(H178))</f>
        <v/>
      </c>
      <c r="N178" s="15" t="str">
        <f aca="false">IF($B178="","",D178*100*F178)</f>
        <v/>
      </c>
      <c r="O178" s="16" t="str">
        <f aca="true">IF(OR($B178="",A178=""),"",MAX(1,IF(I178&lt;&gt;"",I178,IF(AND(K178&lt;&gt;"Open",E178&lt;&gt;""),E178,TODAY()))-A178))</f>
        <v/>
      </c>
      <c r="P178" s="17" t="str">
        <f aca="false">IF(OR($B178="",O178=""),"",IFERROR(M178/N178*365/O178,""))</f>
        <v/>
      </c>
      <c r="Q178" s="18" t="str">
        <f aca="false">IF(OR($B178="",A178=""),"",DATE(YEAR(A178),MONTH(A178),1))</f>
        <v/>
      </c>
    </row>
    <row r="179" customFormat="false" ht="15" hidden="false" customHeight="false" outlineLevel="0" collapsed="false">
      <c r="A179" s="19"/>
      <c r="B179" s="20"/>
      <c r="C179" s="20"/>
      <c r="D179" s="21"/>
      <c r="E179" s="19"/>
      <c r="F179" s="22"/>
      <c r="G179" s="21"/>
      <c r="H179" s="21"/>
      <c r="I179" s="19"/>
      <c r="J179" s="21"/>
      <c r="K179" s="20"/>
      <c r="L179" s="20"/>
      <c r="M179" s="14" t="str">
        <f aca="false">IF($B179="","",(G179-N(J179))*100*F179-N(H179))</f>
        <v/>
      </c>
      <c r="N179" s="15" t="str">
        <f aca="false">IF($B179="","",D179*100*F179)</f>
        <v/>
      </c>
      <c r="O179" s="16" t="str">
        <f aca="true">IF(OR($B179="",A179=""),"",MAX(1,IF(I179&lt;&gt;"",I179,IF(AND(K179&lt;&gt;"Open",E179&lt;&gt;""),E179,TODAY()))-A179))</f>
        <v/>
      </c>
      <c r="P179" s="17" t="str">
        <f aca="false">IF(OR($B179="",O179=""),"",IFERROR(M179/N179*365/O179,""))</f>
        <v/>
      </c>
      <c r="Q179" s="18" t="str">
        <f aca="false">IF(OR($B179="",A179=""),"",DATE(YEAR(A179),MONTH(A179),1))</f>
        <v/>
      </c>
    </row>
    <row r="180" customFormat="false" ht="15" hidden="false" customHeight="false" outlineLevel="0" collapsed="false">
      <c r="A180" s="19"/>
      <c r="B180" s="20"/>
      <c r="C180" s="20"/>
      <c r="D180" s="21"/>
      <c r="E180" s="19"/>
      <c r="F180" s="22"/>
      <c r="G180" s="21"/>
      <c r="H180" s="21"/>
      <c r="I180" s="19"/>
      <c r="J180" s="21"/>
      <c r="K180" s="20"/>
      <c r="L180" s="20"/>
      <c r="M180" s="14" t="str">
        <f aca="false">IF($B180="","",(G180-N(J180))*100*F180-N(H180))</f>
        <v/>
      </c>
      <c r="N180" s="15" t="str">
        <f aca="false">IF($B180="","",D180*100*F180)</f>
        <v/>
      </c>
      <c r="O180" s="16" t="str">
        <f aca="true">IF(OR($B180="",A180=""),"",MAX(1,IF(I180&lt;&gt;"",I180,IF(AND(K180&lt;&gt;"Open",E180&lt;&gt;""),E180,TODAY()))-A180))</f>
        <v/>
      </c>
      <c r="P180" s="17" t="str">
        <f aca="false">IF(OR($B180="",O180=""),"",IFERROR(M180/N180*365/O180,""))</f>
        <v/>
      </c>
      <c r="Q180" s="18" t="str">
        <f aca="false">IF(OR($B180="",A180=""),"",DATE(YEAR(A180),MONTH(A180),1))</f>
        <v/>
      </c>
    </row>
    <row r="181" customFormat="false" ht="15" hidden="false" customHeight="false" outlineLevel="0" collapsed="false">
      <c r="A181" s="19"/>
      <c r="B181" s="20"/>
      <c r="C181" s="20"/>
      <c r="D181" s="21"/>
      <c r="E181" s="19"/>
      <c r="F181" s="22"/>
      <c r="G181" s="21"/>
      <c r="H181" s="21"/>
      <c r="I181" s="19"/>
      <c r="J181" s="21"/>
      <c r="K181" s="20"/>
      <c r="L181" s="20"/>
      <c r="M181" s="14" t="str">
        <f aca="false">IF($B181="","",(G181-N(J181))*100*F181-N(H181))</f>
        <v/>
      </c>
      <c r="N181" s="15" t="str">
        <f aca="false">IF($B181="","",D181*100*F181)</f>
        <v/>
      </c>
      <c r="O181" s="16" t="str">
        <f aca="true">IF(OR($B181="",A181=""),"",MAX(1,IF(I181&lt;&gt;"",I181,IF(AND(K181&lt;&gt;"Open",E181&lt;&gt;""),E181,TODAY()))-A181))</f>
        <v/>
      </c>
      <c r="P181" s="17" t="str">
        <f aca="false">IF(OR($B181="",O181=""),"",IFERROR(M181/N181*365/O181,""))</f>
        <v/>
      </c>
      <c r="Q181" s="18" t="str">
        <f aca="false">IF(OR($B181="",A181=""),"",DATE(YEAR(A181),MONTH(A181),1))</f>
        <v/>
      </c>
    </row>
    <row r="182" customFormat="false" ht="15" hidden="false" customHeight="false" outlineLevel="0" collapsed="false">
      <c r="A182" s="19"/>
      <c r="B182" s="20"/>
      <c r="C182" s="20"/>
      <c r="D182" s="21"/>
      <c r="E182" s="19"/>
      <c r="F182" s="22"/>
      <c r="G182" s="21"/>
      <c r="H182" s="21"/>
      <c r="I182" s="19"/>
      <c r="J182" s="21"/>
      <c r="K182" s="20"/>
      <c r="L182" s="20"/>
      <c r="M182" s="14" t="str">
        <f aca="false">IF($B182="","",(G182-N(J182))*100*F182-N(H182))</f>
        <v/>
      </c>
      <c r="N182" s="15" t="str">
        <f aca="false">IF($B182="","",D182*100*F182)</f>
        <v/>
      </c>
      <c r="O182" s="16" t="str">
        <f aca="true">IF(OR($B182="",A182=""),"",MAX(1,IF(I182&lt;&gt;"",I182,IF(AND(K182&lt;&gt;"Open",E182&lt;&gt;""),E182,TODAY()))-A182))</f>
        <v/>
      </c>
      <c r="P182" s="17" t="str">
        <f aca="false">IF(OR($B182="",O182=""),"",IFERROR(M182/N182*365/O182,""))</f>
        <v/>
      </c>
      <c r="Q182" s="18" t="str">
        <f aca="false">IF(OR($B182="",A182=""),"",DATE(YEAR(A182),MONTH(A182),1))</f>
        <v/>
      </c>
    </row>
    <row r="183" customFormat="false" ht="15" hidden="false" customHeight="false" outlineLevel="0" collapsed="false">
      <c r="A183" s="19"/>
      <c r="B183" s="20"/>
      <c r="C183" s="20"/>
      <c r="D183" s="21"/>
      <c r="E183" s="19"/>
      <c r="F183" s="22"/>
      <c r="G183" s="21"/>
      <c r="H183" s="21"/>
      <c r="I183" s="19"/>
      <c r="J183" s="21"/>
      <c r="K183" s="20"/>
      <c r="L183" s="20"/>
      <c r="M183" s="14" t="str">
        <f aca="false">IF($B183="","",(G183-N(J183))*100*F183-N(H183))</f>
        <v/>
      </c>
      <c r="N183" s="15" t="str">
        <f aca="false">IF($B183="","",D183*100*F183)</f>
        <v/>
      </c>
      <c r="O183" s="16" t="str">
        <f aca="true">IF(OR($B183="",A183=""),"",MAX(1,IF(I183&lt;&gt;"",I183,IF(AND(K183&lt;&gt;"Open",E183&lt;&gt;""),E183,TODAY()))-A183))</f>
        <v/>
      </c>
      <c r="P183" s="17" t="str">
        <f aca="false">IF(OR($B183="",O183=""),"",IFERROR(M183/N183*365/O183,""))</f>
        <v/>
      </c>
      <c r="Q183" s="18" t="str">
        <f aca="false">IF(OR($B183="",A183=""),"",DATE(YEAR(A183),MONTH(A183),1))</f>
        <v/>
      </c>
    </row>
    <row r="184" customFormat="false" ht="15" hidden="false" customHeight="false" outlineLevel="0" collapsed="false">
      <c r="A184" s="19"/>
      <c r="B184" s="20"/>
      <c r="C184" s="20"/>
      <c r="D184" s="21"/>
      <c r="E184" s="19"/>
      <c r="F184" s="22"/>
      <c r="G184" s="21"/>
      <c r="H184" s="21"/>
      <c r="I184" s="19"/>
      <c r="J184" s="21"/>
      <c r="K184" s="20"/>
      <c r="L184" s="20"/>
      <c r="M184" s="14" t="str">
        <f aca="false">IF($B184="","",(G184-N(J184))*100*F184-N(H184))</f>
        <v/>
      </c>
      <c r="N184" s="15" t="str">
        <f aca="false">IF($B184="","",D184*100*F184)</f>
        <v/>
      </c>
      <c r="O184" s="16" t="str">
        <f aca="true">IF(OR($B184="",A184=""),"",MAX(1,IF(I184&lt;&gt;"",I184,IF(AND(K184&lt;&gt;"Open",E184&lt;&gt;""),E184,TODAY()))-A184))</f>
        <v/>
      </c>
      <c r="P184" s="17" t="str">
        <f aca="false">IF(OR($B184="",O184=""),"",IFERROR(M184/N184*365/O184,""))</f>
        <v/>
      </c>
      <c r="Q184" s="18" t="str">
        <f aca="false">IF(OR($B184="",A184=""),"",DATE(YEAR(A184),MONTH(A184),1))</f>
        <v/>
      </c>
    </row>
    <row r="185" customFormat="false" ht="15" hidden="false" customHeight="false" outlineLevel="0" collapsed="false">
      <c r="A185" s="19"/>
      <c r="B185" s="20"/>
      <c r="C185" s="20"/>
      <c r="D185" s="21"/>
      <c r="E185" s="19"/>
      <c r="F185" s="22"/>
      <c r="G185" s="21"/>
      <c r="H185" s="21"/>
      <c r="I185" s="19"/>
      <c r="J185" s="21"/>
      <c r="K185" s="20"/>
      <c r="L185" s="20"/>
      <c r="M185" s="14" t="str">
        <f aca="false">IF($B185="","",(G185-N(J185))*100*F185-N(H185))</f>
        <v/>
      </c>
      <c r="N185" s="15" t="str">
        <f aca="false">IF($B185="","",D185*100*F185)</f>
        <v/>
      </c>
      <c r="O185" s="16" t="str">
        <f aca="true">IF(OR($B185="",A185=""),"",MAX(1,IF(I185&lt;&gt;"",I185,IF(AND(K185&lt;&gt;"Open",E185&lt;&gt;""),E185,TODAY()))-A185))</f>
        <v/>
      </c>
      <c r="P185" s="17" t="str">
        <f aca="false">IF(OR($B185="",O185=""),"",IFERROR(M185/N185*365/O185,""))</f>
        <v/>
      </c>
      <c r="Q185" s="18" t="str">
        <f aca="false">IF(OR($B185="",A185=""),"",DATE(YEAR(A185),MONTH(A185),1))</f>
        <v/>
      </c>
    </row>
    <row r="186" customFormat="false" ht="15" hidden="false" customHeight="false" outlineLevel="0" collapsed="false">
      <c r="A186" s="19"/>
      <c r="B186" s="20"/>
      <c r="C186" s="20"/>
      <c r="D186" s="21"/>
      <c r="E186" s="19"/>
      <c r="F186" s="22"/>
      <c r="G186" s="21"/>
      <c r="H186" s="21"/>
      <c r="I186" s="19"/>
      <c r="J186" s="21"/>
      <c r="K186" s="20"/>
      <c r="L186" s="20"/>
      <c r="M186" s="14" t="str">
        <f aca="false">IF($B186="","",(G186-N(J186))*100*F186-N(H186))</f>
        <v/>
      </c>
      <c r="N186" s="15" t="str">
        <f aca="false">IF($B186="","",D186*100*F186)</f>
        <v/>
      </c>
      <c r="O186" s="16" t="str">
        <f aca="true">IF(OR($B186="",A186=""),"",MAX(1,IF(I186&lt;&gt;"",I186,IF(AND(K186&lt;&gt;"Open",E186&lt;&gt;""),E186,TODAY()))-A186))</f>
        <v/>
      </c>
      <c r="P186" s="17" t="str">
        <f aca="false">IF(OR($B186="",O186=""),"",IFERROR(M186/N186*365/O186,""))</f>
        <v/>
      </c>
      <c r="Q186" s="18" t="str">
        <f aca="false">IF(OR($B186="",A186=""),"",DATE(YEAR(A186),MONTH(A186),1))</f>
        <v/>
      </c>
    </row>
    <row r="187" customFormat="false" ht="15" hidden="false" customHeight="false" outlineLevel="0" collapsed="false">
      <c r="A187" s="19"/>
      <c r="B187" s="20"/>
      <c r="C187" s="20"/>
      <c r="D187" s="21"/>
      <c r="E187" s="19"/>
      <c r="F187" s="22"/>
      <c r="G187" s="21"/>
      <c r="H187" s="21"/>
      <c r="I187" s="19"/>
      <c r="J187" s="21"/>
      <c r="K187" s="20"/>
      <c r="L187" s="20"/>
      <c r="M187" s="14" t="str">
        <f aca="false">IF($B187="","",(G187-N(J187))*100*F187-N(H187))</f>
        <v/>
      </c>
      <c r="N187" s="15" t="str">
        <f aca="false">IF($B187="","",D187*100*F187)</f>
        <v/>
      </c>
      <c r="O187" s="16" t="str">
        <f aca="true">IF(OR($B187="",A187=""),"",MAX(1,IF(I187&lt;&gt;"",I187,IF(AND(K187&lt;&gt;"Open",E187&lt;&gt;""),E187,TODAY()))-A187))</f>
        <v/>
      </c>
      <c r="P187" s="17" t="str">
        <f aca="false">IF(OR($B187="",O187=""),"",IFERROR(M187/N187*365/O187,""))</f>
        <v/>
      </c>
      <c r="Q187" s="18" t="str">
        <f aca="false">IF(OR($B187="",A187=""),"",DATE(YEAR(A187),MONTH(A187),1))</f>
        <v/>
      </c>
    </row>
    <row r="188" customFormat="false" ht="15" hidden="false" customHeight="false" outlineLevel="0" collapsed="false">
      <c r="A188" s="19"/>
      <c r="B188" s="20"/>
      <c r="C188" s="20"/>
      <c r="D188" s="21"/>
      <c r="E188" s="19"/>
      <c r="F188" s="22"/>
      <c r="G188" s="21"/>
      <c r="H188" s="21"/>
      <c r="I188" s="19"/>
      <c r="J188" s="21"/>
      <c r="K188" s="20"/>
      <c r="L188" s="20"/>
      <c r="M188" s="14" t="str">
        <f aca="false">IF($B188="","",(G188-N(J188))*100*F188-N(H188))</f>
        <v/>
      </c>
      <c r="N188" s="15" t="str">
        <f aca="false">IF($B188="","",D188*100*F188)</f>
        <v/>
      </c>
      <c r="O188" s="16" t="str">
        <f aca="true">IF(OR($B188="",A188=""),"",MAX(1,IF(I188&lt;&gt;"",I188,IF(AND(K188&lt;&gt;"Open",E188&lt;&gt;""),E188,TODAY()))-A188))</f>
        <v/>
      </c>
      <c r="P188" s="17" t="str">
        <f aca="false">IF(OR($B188="",O188=""),"",IFERROR(M188/N188*365/O188,""))</f>
        <v/>
      </c>
      <c r="Q188" s="18" t="str">
        <f aca="false">IF(OR($B188="",A188=""),"",DATE(YEAR(A188),MONTH(A188),1))</f>
        <v/>
      </c>
    </row>
    <row r="189" customFormat="false" ht="15" hidden="false" customHeight="false" outlineLevel="0" collapsed="false">
      <c r="A189" s="19"/>
      <c r="B189" s="20"/>
      <c r="C189" s="20"/>
      <c r="D189" s="21"/>
      <c r="E189" s="19"/>
      <c r="F189" s="22"/>
      <c r="G189" s="21"/>
      <c r="H189" s="21"/>
      <c r="I189" s="19"/>
      <c r="J189" s="21"/>
      <c r="K189" s="20"/>
      <c r="L189" s="20"/>
      <c r="M189" s="14" t="str">
        <f aca="false">IF($B189="","",(G189-N(J189))*100*F189-N(H189))</f>
        <v/>
      </c>
      <c r="N189" s="15" t="str">
        <f aca="false">IF($B189="","",D189*100*F189)</f>
        <v/>
      </c>
      <c r="O189" s="16" t="str">
        <f aca="true">IF(OR($B189="",A189=""),"",MAX(1,IF(I189&lt;&gt;"",I189,IF(AND(K189&lt;&gt;"Open",E189&lt;&gt;""),E189,TODAY()))-A189))</f>
        <v/>
      </c>
      <c r="P189" s="17" t="str">
        <f aca="false">IF(OR($B189="",O189=""),"",IFERROR(M189/N189*365/O189,""))</f>
        <v/>
      </c>
      <c r="Q189" s="18" t="str">
        <f aca="false">IF(OR($B189="",A189=""),"",DATE(YEAR(A189),MONTH(A189),1))</f>
        <v/>
      </c>
    </row>
    <row r="190" customFormat="false" ht="15" hidden="false" customHeight="false" outlineLevel="0" collapsed="false">
      <c r="A190" s="19"/>
      <c r="B190" s="20"/>
      <c r="C190" s="20"/>
      <c r="D190" s="21"/>
      <c r="E190" s="19"/>
      <c r="F190" s="22"/>
      <c r="G190" s="21"/>
      <c r="H190" s="21"/>
      <c r="I190" s="19"/>
      <c r="J190" s="21"/>
      <c r="K190" s="20"/>
      <c r="L190" s="20"/>
      <c r="M190" s="14" t="str">
        <f aca="false">IF($B190="","",(G190-N(J190))*100*F190-N(H190))</f>
        <v/>
      </c>
      <c r="N190" s="15" t="str">
        <f aca="false">IF($B190="","",D190*100*F190)</f>
        <v/>
      </c>
      <c r="O190" s="16" t="str">
        <f aca="true">IF(OR($B190="",A190=""),"",MAX(1,IF(I190&lt;&gt;"",I190,IF(AND(K190&lt;&gt;"Open",E190&lt;&gt;""),E190,TODAY()))-A190))</f>
        <v/>
      </c>
      <c r="P190" s="17" t="str">
        <f aca="false">IF(OR($B190="",O190=""),"",IFERROR(M190/N190*365/O190,""))</f>
        <v/>
      </c>
      <c r="Q190" s="18" t="str">
        <f aca="false">IF(OR($B190="",A190=""),"",DATE(YEAR(A190),MONTH(A190),1))</f>
        <v/>
      </c>
    </row>
    <row r="191" customFormat="false" ht="15" hidden="false" customHeight="false" outlineLevel="0" collapsed="false">
      <c r="A191" s="19"/>
      <c r="B191" s="20"/>
      <c r="C191" s="20"/>
      <c r="D191" s="21"/>
      <c r="E191" s="19"/>
      <c r="F191" s="22"/>
      <c r="G191" s="21"/>
      <c r="H191" s="21"/>
      <c r="I191" s="19"/>
      <c r="J191" s="21"/>
      <c r="K191" s="20"/>
      <c r="L191" s="20"/>
      <c r="M191" s="14" t="str">
        <f aca="false">IF($B191="","",(G191-N(J191))*100*F191-N(H191))</f>
        <v/>
      </c>
      <c r="N191" s="15" t="str">
        <f aca="false">IF($B191="","",D191*100*F191)</f>
        <v/>
      </c>
      <c r="O191" s="16" t="str">
        <f aca="true">IF(OR($B191="",A191=""),"",MAX(1,IF(I191&lt;&gt;"",I191,IF(AND(K191&lt;&gt;"Open",E191&lt;&gt;""),E191,TODAY()))-A191))</f>
        <v/>
      </c>
      <c r="P191" s="17" t="str">
        <f aca="false">IF(OR($B191="",O191=""),"",IFERROR(M191/N191*365/O191,""))</f>
        <v/>
      </c>
      <c r="Q191" s="18" t="str">
        <f aca="false">IF(OR($B191="",A191=""),"",DATE(YEAR(A191),MONTH(A191),1))</f>
        <v/>
      </c>
    </row>
    <row r="192" customFormat="false" ht="15" hidden="false" customHeight="false" outlineLevel="0" collapsed="false">
      <c r="A192" s="19"/>
      <c r="B192" s="20"/>
      <c r="C192" s="20"/>
      <c r="D192" s="21"/>
      <c r="E192" s="19"/>
      <c r="F192" s="22"/>
      <c r="G192" s="21"/>
      <c r="H192" s="21"/>
      <c r="I192" s="19"/>
      <c r="J192" s="21"/>
      <c r="K192" s="20"/>
      <c r="L192" s="20"/>
      <c r="M192" s="14" t="str">
        <f aca="false">IF($B192="","",(G192-N(J192))*100*F192-N(H192))</f>
        <v/>
      </c>
      <c r="N192" s="15" t="str">
        <f aca="false">IF($B192="","",D192*100*F192)</f>
        <v/>
      </c>
      <c r="O192" s="16" t="str">
        <f aca="true">IF(OR($B192="",A192=""),"",MAX(1,IF(I192&lt;&gt;"",I192,IF(AND(K192&lt;&gt;"Open",E192&lt;&gt;""),E192,TODAY()))-A192))</f>
        <v/>
      </c>
      <c r="P192" s="17" t="str">
        <f aca="false">IF(OR($B192="",O192=""),"",IFERROR(M192/N192*365/O192,""))</f>
        <v/>
      </c>
      <c r="Q192" s="18" t="str">
        <f aca="false">IF(OR($B192="",A192=""),"",DATE(YEAR(A192),MONTH(A192),1))</f>
        <v/>
      </c>
    </row>
    <row r="193" customFormat="false" ht="15" hidden="false" customHeight="false" outlineLevel="0" collapsed="false">
      <c r="A193" s="19"/>
      <c r="B193" s="20"/>
      <c r="C193" s="20"/>
      <c r="D193" s="21"/>
      <c r="E193" s="19"/>
      <c r="F193" s="22"/>
      <c r="G193" s="21"/>
      <c r="H193" s="21"/>
      <c r="I193" s="19"/>
      <c r="J193" s="21"/>
      <c r="K193" s="20"/>
      <c r="L193" s="20"/>
      <c r="M193" s="14" t="str">
        <f aca="false">IF($B193="","",(G193-N(J193))*100*F193-N(H193))</f>
        <v/>
      </c>
      <c r="N193" s="15" t="str">
        <f aca="false">IF($B193="","",D193*100*F193)</f>
        <v/>
      </c>
      <c r="O193" s="16" t="str">
        <f aca="true">IF(OR($B193="",A193=""),"",MAX(1,IF(I193&lt;&gt;"",I193,IF(AND(K193&lt;&gt;"Open",E193&lt;&gt;""),E193,TODAY()))-A193))</f>
        <v/>
      </c>
      <c r="P193" s="17" t="str">
        <f aca="false">IF(OR($B193="",O193=""),"",IFERROR(M193/N193*365/O193,""))</f>
        <v/>
      </c>
      <c r="Q193" s="18" t="str">
        <f aca="false">IF(OR($B193="",A193=""),"",DATE(YEAR(A193),MONTH(A193),1))</f>
        <v/>
      </c>
    </row>
    <row r="194" customFormat="false" ht="15" hidden="false" customHeight="false" outlineLevel="0" collapsed="false">
      <c r="A194" s="19"/>
      <c r="B194" s="20"/>
      <c r="C194" s="20"/>
      <c r="D194" s="21"/>
      <c r="E194" s="19"/>
      <c r="F194" s="22"/>
      <c r="G194" s="21"/>
      <c r="H194" s="21"/>
      <c r="I194" s="19"/>
      <c r="J194" s="21"/>
      <c r="K194" s="20"/>
      <c r="L194" s="20"/>
      <c r="M194" s="14" t="str">
        <f aca="false">IF($B194="","",(G194-N(J194))*100*F194-N(H194))</f>
        <v/>
      </c>
      <c r="N194" s="15" t="str">
        <f aca="false">IF($B194="","",D194*100*F194)</f>
        <v/>
      </c>
      <c r="O194" s="16" t="str">
        <f aca="true">IF(OR($B194="",A194=""),"",MAX(1,IF(I194&lt;&gt;"",I194,IF(AND(K194&lt;&gt;"Open",E194&lt;&gt;""),E194,TODAY()))-A194))</f>
        <v/>
      </c>
      <c r="P194" s="17" t="str">
        <f aca="false">IF(OR($B194="",O194=""),"",IFERROR(M194/N194*365/O194,""))</f>
        <v/>
      </c>
      <c r="Q194" s="18" t="str">
        <f aca="false">IF(OR($B194="",A194=""),"",DATE(YEAR(A194),MONTH(A194),1))</f>
        <v/>
      </c>
    </row>
    <row r="195" customFormat="false" ht="15" hidden="false" customHeight="false" outlineLevel="0" collapsed="false">
      <c r="A195" s="19"/>
      <c r="B195" s="20"/>
      <c r="C195" s="20"/>
      <c r="D195" s="21"/>
      <c r="E195" s="19"/>
      <c r="F195" s="22"/>
      <c r="G195" s="21"/>
      <c r="H195" s="21"/>
      <c r="I195" s="19"/>
      <c r="J195" s="21"/>
      <c r="K195" s="20"/>
      <c r="L195" s="20"/>
      <c r="M195" s="14" t="str">
        <f aca="false">IF($B195="","",(G195-N(J195))*100*F195-N(H195))</f>
        <v/>
      </c>
      <c r="N195" s="15" t="str">
        <f aca="false">IF($B195="","",D195*100*F195)</f>
        <v/>
      </c>
      <c r="O195" s="16" t="str">
        <f aca="true">IF(OR($B195="",A195=""),"",MAX(1,IF(I195&lt;&gt;"",I195,IF(AND(K195&lt;&gt;"Open",E195&lt;&gt;""),E195,TODAY()))-A195))</f>
        <v/>
      </c>
      <c r="P195" s="17" t="str">
        <f aca="false">IF(OR($B195="",O195=""),"",IFERROR(M195/N195*365/O195,""))</f>
        <v/>
      </c>
      <c r="Q195" s="18" t="str">
        <f aca="false">IF(OR($B195="",A195=""),"",DATE(YEAR(A195),MONTH(A195),1))</f>
        <v/>
      </c>
    </row>
    <row r="196" customFormat="false" ht="15" hidden="false" customHeight="false" outlineLevel="0" collapsed="false">
      <c r="A196" s="19"/>
      <c r="B196" s="20"/>
      <c r="C196" s="20"/>
      <c r="D196" s="21"/>
      <c r="E196" s="19"/>
      <c r="F196" s="22"/>
      <c r="G196" s="21"/>
      <c r="H196" s="21"/>
      <c r="I196" s="19"/>
      <c r="J196" s="21"/>
      <c r="K196" s="20"/>
      <c r="L196" s="20"/>
      <c r="M196" s="14" t="str">
        <f aca="false">IF($B196="","",(G196-N(J196))*100*F196-N(H196))</f>
        <v/>
      </c>
      <c r="N196" s="15" t="str">
        <f aca="false">IF($B196="","",D196*100*F196)</f>
        <v/>
      </c>
      <c r="O196" s="16" t="str">
        <f aca="true">IF(OR($B196="",A196=""),"",MAX(1,IF(I196&lt;&gt;"",I196,IF(AND(K196&lt;&gt;"Open",E196&lt;&gt;""),E196,TODAY()))-A196))</f>
        <v/>
      </c>
      <c r="P196" s="17" t="str">
        <f aca="false">IF(OR($B196="",O196=""),"",IFERROR(M196/N196*365/O196,""))</f>
        <v/>
      </c>
      <c r="Q196" s="18" t="str">
        <f aca="false">IF(OR($B196="",A196=""),"",DATE(YEAR(A196),MONTH(A196),1))</f>
        <v/>
      </c>
    </row>
    <row r="197" customFormat="false" ht="15" hidden="false" customHeight="false" outlineLevel="0" collapsed="false">
      <c r="A197" s="19"/>
      <c r="B197" s="20"/>
      <c r="C197" s="20"/>
      <c r="D197" s="21"/>
      <c r="E197" s="19"/>
      <c r="F197" s="22"/>
      <c r="G197" s="21"/>
      <c r="H197" s="21"/>
      <c r="I197" s="19"/>
      <c r="J197" s="21"/>
      <c r="K197" s="20"/>
      <c r="L197" s="20"/>
      <c r="M197" s="14" t="str">
        <f aca="false">IF($B197="","",(G197-N(J197))*100*F197-N(H197))</f>
        <v/>
      </c>
      <c r="N197" s="15" t="str">
        <f aca="false">IF($B197="","",D197*100*F197)</f>
        <v/>
      </c>
      <c r="O197" s="16" t="str">
        <f aca="true">IF(OR($B197="",A197=""),"",MAX(1,IF(I197&lt;&gt;"",I197,IF(AND(K197&lt;&gt;"Open",E197&lt;&gt;""),E197,TODAY()))-A197))</f>
        <v/>
      </c>
      <c r="P197" s="17" t="str">
        <f aca="false">IF(OR($B197="",O197=""),"",IFERROR(M197/N197*365/O197,""))</f>
        <v/>
      </c>
      <c r="Q197" s="18" t="str">
        <f aca="false">IF(OR($B197="",A197=""),"",DATE(YEAR(A197),MONTH(A197),1))</f>
        <v/>
      </c>
    </row>
    <row r="198" customFormat="false" ht="15" hidden="false" customHeight="false" outlineLevel="0" collapsed="false">
      <c r="A198" s="19"/>
      <c r="B198" s="20"/>
      <c r="C198" s="20"/>
      <c r="D198" s="21"/>
      <c r="E198" s="19"/>
      <c r="F198" s="22"/>
      <c r="G198" s="21"/>
      <c r="H198" s="21"/>
      <c r="I198" s="19"/>
      <c r="J198" s="21"/>
      <c r="K198" s="20"/>
      <c r="L198" s="20"/>
      <c r="M198" s="14" t="str">
        <f aca="false">IF($B198="","",(G198-N(J198))*100*F198-N(H198))</f>
        <v/>
      </c>
      <c r="N198" s="15" t="str">
        <f aca="false">IF($B198="","",D198*100*F198)</f>
        <v/>
      </c>
      <c r="O198" s="16" t="str">
        <f aca="true">IF(OR($B198="",A198=""),"",MAX(1,IF(I198&lt;&gt;"",I198,IF(AND(K198&lt;&gt;"Open",E198&lt;&gt;""),E198,TODAY()))-A198))</f>
        <v/>
      </c>
      <c r="P198" s="17" t="str">
        <f aca="false">IF(OR($B198="",O198=""),"",IFERROR(M198/N198*365/O198,""))</f>
        <v/>
      </c>
      <c r="Q198" s="18" t="str">
        <f aca="false">IF(OR($B198="",A198=""),"",DATE(YEAR(A198),MONTH(A198),1))</f>
        <v/>
      </c>
    </row>
    <row r="199" customFormat="false" ht="15" hidden="false" customHeight="false" outlineLevel="0" collapsed="false">
      <c r="A199" s="19"/>
      <c r="B199" s="20"/>
      <c r="C199" s="20"/>
      <c r="D199" s="21"/>
      <c r="E199" s="19"/>
      <c r="F199" s="22"/>
      <c r="G199" s="21"/>
      <c r="H199" s="21"/>
      <c r="I199" s="19"/>
      <c r="J199" s="21"/>
      <c r="K199" s="20"/>
      <c r="L199" s="20"/>
      <c r="M199" s="14" t="str">
        <f aca="false">IF($B199="","",(G199-N(J199))*100*F199-N(H199))</f>
        <v/>
      </c>
      <c r="N199" s="15" t="str">
        <f aca="false">IF($B199="","",D199*100*F199)</f>
        <v/>
      </c>
      <c r="O199" s="16" t="str">
        <f aca="true">IF(OR($B199="",A199=""),"",MAX(1,IF(I199&lt;&gt;"",I199,IF(AND(K199&lt;&gt;"Open",E199&lt;&gt;""),E199,TODAY()))-A199))</f>
        <v/>
      </c>
      <c r="P199" s="17" t="str">
        <f aca="false">IF(OR($B199="",O199=""),"",IFERROR(M199/N199*365/O199,""))</f>
        <v/>
      </c>
      <c r="Q199" s="18" t="str">
        <f aca="false">IF(OR($B199="",A199=""),"",DATE(YEAR(A199),MONTH(A199),1))</f>
        <v/>
      </c>
    </row>
    <row r="200" customFormat="false" ht="15" hidden="false" customHeight="false" outlineLevel="0" collapsed="false">
      <c r="A200" s="19"/>
      <c r="B200" s="20"/>
      <c r="C200" s="20"/>
      <c r="D200" s="21"/>
      <c r="E200" s="19"/>
      <c r="F200" s="22"/>
      <c r="G200" s="21"/>
      <c r="H200" s="21"/>
      <c r="I200" s="19"/>
      <c r="J200" s="21"/>
      <c r="K200" s="20"/>
      <c r="L200" s="20"/>
      <c r="M200" s="14" t="str">
        <f aca="false">IF($B200="","",(G200-N(J200))*100*F200-N(H200))</f>
        <v/>
      </c>
      <c r="N200" s="15" t="str">
        <f aca="false">IF($B200="","",D200*100*F200)</f>
        <v/>
      </c>
      <c r="O200" s="16" t="str">
        <f aca="true">IF(OR($B200="",A200=""),"",MAX(1,IF(I200&lt;&gt;"",I200,IF(AND(K200&lt;&gt;"Open",E200&lt;&gt;""),E200,TODAY()))-A200))</f>
        <v/>
      </c>
      <c r="P200" s="17" t="str">
        <f aca="false">IF(OR($B200="",O200=""),"",IFERROR(M200/N200*365/O200,""))</f>
        <v/>
      </c>
      <c r="Q200" s="18" t="str">
        <f aca="false">IF(OR($B200="",A200=""),"",DATE(YEAR(A200),MONTH(A200),1))</f>
        <v/>
      </c>
    </row>
    <row r="201" customFormat="false" ht="15" hidden="false" customHeight="false" outlineLevel="0" collapsed="false">
      <c r="A201" s="19"/>
      <c r="B201" s="20"/>
      <c r="C201" s="20"/>
      <c r="D201" s="21"/>
      <c r="E201" s="19"/>
      <c r="F201" s="22"/>
      <c r="G201" s="21"/>
      <c r="H201" s="21"/>
      <c r="I201" s="19"/>
      <c r="J201" s="21"/>
      <c r="K201" s="20"/>
      <c r="L201" s="20"/>
      <c r="M201" s="14" t="str">
        <f aca="false">IF($B201="","",(G201-N(J201))*100*F201-N(H201))</f>
        <v/>
      </c>
      <c r="N201" s="15" t="str">
        <f aca="false">IF($B201="","",D201*100*F201)</f>
        <v/>
      </c>
      <c r="O201" s="16" t="str">
        <f aca="true">IF(OR($B201="",A201=""),"",MAX(1,IF(I201&lt;&gt;"",I201,IF(AND(K201&lt;&gt;"Open",E201&lt;&gt;""),E201,TODAY()))-A201))</f>
        <v/>
      </c>
      <c r="P201" s="17" t="str">
        <f aca="false">IF(OR($B201="",O201=""),"",IFERROR(M201/N201*365/O201,""))</f>
        <v/>
      </c>
      <c r="Q201" s="18" t="str">
        <f aca="false">IF(OR($B201="",A201=""),"",DATE(YEAR(A201),MONTH(A201),1))</f>
        <v/>
      </c>
    </row>
    <row r="202" customFormat="false" ht="15" hidden="false" customHeight="false" outlineLevel="0" collapsed="false">
      <c r="A202" s="19"/>
      <c r="B202" s="20"/>
      <c r="C202" s="20"/>
      <c r="D202" s="21"/>
      <c r="E202" s="19"/>
      <c r="F202" s="22"/>
      <c r="G202" s="21"/>
      <c r="H202" s="21"/>
      <c r="I202" s="19"/>
      <c r="J202" s="21"/>
      <c r="K202" s="20"/>
      <c r="L202" s="20"/>
      <c r="M202" s="14" t="str">
        <f aca="false">IF($B202="","",(G202-N(J202))*100*F202-N(H202))</f>
        <v/>
      </c>
      <c r="N202" s="15" t="str">
        <f aca="false">IF($B202="","",D202*100*F202)</f>
        <v/>
      </c>
      <c r="O202" s="16" t="str">
        <f aca="true">IF(OR($B202="",A202=""),"",MAX(1,IF(I202&lt;&gt;"",I202,IF(AND(K202&lt;&gt;"Open",E202&lt;&gt;""),E202,TODAY()))-A202))</f>
        <v/>
      </c>
      <c r="P202" s="17" t="str">
        <f aca="false">IF(OR($B202="",O202=""),"",IFERROR(M202/N202*365/O202,""))</f>
        <v/>
      </c>
      <c r="Q202" s="18" t="str">
        <f aca="false">IF(OR($B202="",A202=""),"",DATE(YEAR(A202),MONTH(A202),1))</f>
        <v/>
      </c>
    </row>
    <row r="203" customFormat="false" ht="15" hidden="false" customHeight="false" outlineLevel="0" collapsed="false">
      <c r="A203" s="19"/>
      <c r="B203" s="20"/>
      <c r="C203" s="20"/>
      <c r="D203" s="21"/>
      <c r="E203" s="19"/>
      <c r="F203" s="22"/>
      <c r="G203" s="21"/>
      <c r="H203" s="21"/>
      <c r="I203" s="19"/>
      <c r="J203" s="21"/>
      <c r="K203" s="20"/>
      <c r="L203" s="20"/>
      <c r="M203" s="14" t="str">
        <f aca="false">IF($B203="","",(G203-N(J203))*100*F203-N(H203))</f>
        <v/>
      </c>
      <c r="N203" s="15" t="str">
        <f aca="false">IF($B203="","",D203*100*F203)</f>
        <v/>
      </c>
      <c r="O203" s="16" t="str">
        <f aca="true">IF(OR($B203="",A203=""),"",MAX(1,IF(I203&lt;&gt;"",I203,IF(AND(K203&lt;&gt;"Open",E203&lt;&gt;""),E203,TODAY()))-A203))</f>
        <v/>
      </c>
      <c r="P203" s="17" t="str">
        <f aca="false">IF(OR($B203="",O203=""),"",IFERROR(M203/N203*365/O203,""))</f>
        <v/>
      </c>
      <c r="Q203" s="18" t="str">
        <f aca="false">IF(OR($B203="",A203=""),"",DATE(YEAR(A203),MONTH(A203),1))</f>
        <v/>
      </c>
    </row>
    <row r="204" customFormat="false" ht="15" hidden="false" customHeight="false" outlineLevel="0" collapsed="false">
      <c r="A204" s="19"/>
      <c r="B204" s="20"/>
      <c r="C204" s="20"/>
      <c r="D204" s="21"/>
      <c r="E204" s="19"/>
      <c r="F204" s="22"/>
      <c r="G204" s="21"/>
      <c r="H204" s="21"/>
      <c r="I204" s="19"/>
      <c r="J204" s="21"/>
      <c r="K204" s="20"/>
      <c r="L204" s="20"/>
      <c r="M204" s="14" t="str">
        <f aca="false">IF($B204="","",(G204-N(J204))*100*F204-N(H204))</f>
        <v/>
      </c>
      <c r="N204" s="15" t="str">
        <f aca="false">IF($B204="","",D204*100*F204)</f>
        <v/>
      </c>
      <c r="O204" s="16" t="str">
        <f aca="true">IF(OR($B204="",A204=""),"",MAX(1,IF(I204&lt;&gt;"",I204,IF(AND(K204&lt;&gt;"Open",E204&lt;&gt;""),E204,TODAY()))-A204))</f>
        <v/>
      </c>
      <c r="P204" s="17" t="str">
        <f aca="false">IF(OR($B204="",O204=""),"",IFERROR(M204/N204*365/O204,""))</f>
        <v/>
      </c>
      <c r="Q204" s="18" t="str">
        <f aca="false">IF(OR($B204="",A204=""),"",DATE(YEAR(A204),MONTH(A204),1))</f>
        <v/>
      </c>
    </row>
    <row r="205" customFormat="false" ht="15" hidden="false" customHeight="false" outlineLevel="0" collapsed="false">
      <c r="A205" s="19"/>
      <c r="B205" s="20"/>
      <c r="C205" s="20"/>
      <c r="D205" s="21"/>
      <c r="E205" s="19"/>
      <c r="F205" s="22"/>
      <c r="G205" s="21"/>
      <c r="H205" s="21"/>
      <c r="I205" s="19"/>
      <c r="J205" s="21"/>
      <c r="K205" s="20"/>
      <c r="L205" s="20"/>
      <c r="M205" s="14" t="str">
        <f aca="false">IF($B205="","",(G205-N(J205))*100*F205-N(H205))</f>
        <v/>
      </c>
      <c r="N205" s="15" t="str">
        <f aca="false">IF($B205="","",D205*100*F205)</f>
        <v/>
      </c>
      <c r="O205" s="16" t="str">
        <f aca="true">IF(OR($B205="",A205=""),"",MAX(1,IF(I205&lt;&gt;"",I205,IF(AND(K205&lt;&gt;"Open",E205&lt;&gt;""),E205,TODAY()))-A205))</f>
        <v/>
      </c>
      <c r="P205" s="17" t="str">
        <f aca="false">IF(OR($B205="",O205=""),"",IFERROR(M205/N205*365/O205,""))</f>
        <v/>
      </c>
      <c r="Q205" s="18" t="str">
        <f aca="false">IF(OR($B205="",A205=""),"",DATE(YEAR(A205),MONTH(A205),1))</f>
        <v/>
      </c>
    </row>
    <row r="206" customFormat="false" ht="15" hidden="false" customHeight="false" outlineLevel="0" collapsed="false">
      <c r="A206" s="19"/>
      <c r="B206" s="20"/>
      <c r="C206" s="20"/>
      <c r="D206" s="21"/>
      <c r="E206" s="19"/>
      <c r="F206" s="22"/>
      <c r="G206" s="21"/>
      <c r="H206" s="21"/>
      <c r="I206" s="19"/>
      <c r="J206" s="21"/>
      <c r="K206" s="20"/>
      <c r="L206" s="20"/>
      <c r="M206" s="14" t="str">
        <f aca="false">IF($B206="","",(G206-N(J206))*100*F206-N(H206))</f>
        <v/>
      </c>
      <c r="N206" s="15" t="str">
        <f aca="false">IF($B206="","",D206*100*F206)</f>
        <v/>
      </c>
      <c r="O206" s="16" t="str">
        <f aca="true">IF(OR($B206="",A206=""),"",MAX(1,IF(I206&lt;&gt;"",I206,IF(AND(K206&lt;&gt;"Open",E206&lt;&gt;""),E206,TODAY()))-A206))</f>
        <v/>
      </c>
      <c r="P206" s="17" t="str">
        <f aca="false">IF(OR($B206="",O206=""),"",IFERROR(M206/N206*365/O206,""))</f>
        <v/>
      </c>
      <c r="Q206" s="18" t="str">
        <f aca="false">IF(OR($B206="",A206=""),"",DATE(YEAR(A206),MONTH(A206),1))</f>
        <v/>
      </c>
    </row>
    <row r="207" customFormat="false" ht="15" hidden="false" customHeight="false" outlineLevel="0" collapsed="false">
      <c r="A207" s="19"/>
      <c r="B207" s="20"/>
      <c r="C207" s="20"/>
      <c r="D207" s="21"/>
      <c r="E207" s="19"/>
      <c r="F207" s="22"/>
      <c r="G207" s="21"/>
      <c r="H207" s="21"/>
      <c r="I207" s="19"/>
      <c r="J207" s="21"/>
      <c r="K207" s="20"/>
      <c r="L207" s="20"/>
      <c r="M207" s="14" t="str">
        <f aca="false">IF($B207="","",(G207-N(J207))*100*F207-N(H207))</f>
        <v/>
      </c>
      <c r="N207" s="15" t="str">
        <f aca="false">IF($B207="","",D207*100*F207)</f>
        <v/>
      </c>
      <c r="O207" s="16" t="str">
        <f aca="true">IF(OR($B207="",A207=""),"",MAX(1,IF(I207&lt;&gt;"",I207,IF(AND(K207&lt;&gt;"Open",E207&lt;&gt;""),E207,TODAY()))-A207))</f>
        <v/>
      </c>
      <c r="P207" s="17" t="str">
        <f aca="false">IF(OR($B207="",O207=""),"",IFERROR(M207/N207*365/O207,""))</f>
        <v/>
      </c>
      <c r="Q207" s="18" t="str">
        <f aca="false">IF(OR($B207="",A207=""),"",DATE(YEAR(A207),MONTH(A207),1))</f>
        <v/>
      </c>
    </row>
    <row r="208" customFormat="false" ht="15" hidden="false" customHeight="false" outlineLevel="0" collapsed="false">
      <c r="A208" s="19"/>
      <c r="B208" s="20"/>
      <c r="C208" s="20"/>
      <c r="D208" s="21"/>
      <c r="E208" s="19"/>
      <c r="F208" s="22"/>
      <c r="G208" s="21"/>
      <c r="H208" s="21"/>
      <c r="I208" s="19"/>
      <c r="J208" s="21"/>
      <c r="K208" s="20"/>
      <c r="L208" s="20"/>
      <c r="M208" s="14" t="str">
        <f aca="false">IF($B208="","",(G208-N(J208))*100*F208-N(H208))</f>
        <v/>
      </c>
      <c r="N208" s="15" t="str">
        <f aca="false">IF($B208="","",D208*100*F208)</f>
        <v/>
      </c>
      <c r="O208" s="16" t="str">
        <f aca="true">IF(OR($B208="",A208=""),"",MAX(1,IF(I208&lt;&gt;"",I208,IF(AND(K208&lt;&gt;"Open",E208&lt;&gt;""),E208,TODAY()))-A208))</f>
        <v/>
      </c>
      <c r="P208" s="17" t="str">
        <f aca="false">IF(OR($B208="",O208=""),"",IFERROR(M208/N208*365/O208,""))</f>
        <v/>
      </c>
      <c r="Q208" s="18" t="str">
        <f aca="false">IF(OR($B208="",A208=""),"",DATE(YEAR(A208),MONTH(A208),1))</f>
        <v/>
      </c>
    </row>
    <row r="209" customFormat="false" ht="15" hidden="false" customHeight="false" outlineLevel="0" collapsed="false">
      <c r="A209" s="19"/>
      <c r="B209" s="20"/>
      <c r="C209" s="20"/>
      <c r="D209" s="21"/>
      <c r="E209" s="19"/>
      <c r="F209" s="22"/>
      <c r="G209" s="21"/>
      <c r="H209" s="21"/>
      <c r="I209" s="19"/>
      <c r="J209" s="21"/>
      <c r="K209" s="20"/>
      <c r="L209" s="20"/>
      <c r="M209" s="14" t="str">
        <f aca="false">IF($B209="","",(G209-N(J209))*100*F209-N(H209))</f>
        <v/>
      </c>
      <c r="N209" s="15" t="str">
        <f aca="false">IF($B209="","",D209*100*F209)</f>
        <v/>
      </c>
      <c r="O209" s="16" t="str">
        <f aca="true">IF(OR($B209="",A209=""),"",MAX(1,IF(I209&lt;&gt;"",I209,IF(AND(K209&lt;&gt;"Open",E209&lt;&gt;""),E209,TODAY()))-A209))</f>
        <v/>
      </c>
      <c r="P209" s="17" t="str">
        <f aca="false">IF(OR($B209="",O209=""),"",IFERROR(M209/N209*365/O209,""))</f>
        <v/>
      </c>
      <c r="Q209" s="18" t="str">
        <f aca="false">IF(OR($B209="",A209=""),"",DATE(YEAR(A209),MONTH(A209),1))</f>
        <v/>
      </c>
    </row>
    <row r="210" customFormat="false" ht="15" hidden="false" customHeight="false" outlineLevel="0" collapsed="false">
      <c r="A210" s="19"/>
      <c r="B210" s="20"/>
      <c r="C210" s="20"/>
      <c r="D210" s="21"/>
      <c r="E210" s="19"/>
      <c r="F210" s="22"/>
      <c r="G210" s="21"/>
      <c r="H210" s="21"/>
      <c r="I210" s="19"/>
      <c r="J210" s="21"/>
      <c r="K210" s="20"/>
      <c r="L210" s="20"/>
      <c r="M210" s="14" t="str">
        <f aca="false">IF($B210="","",(G210-N(J210))*100*F210-N(H210))</f>
        <v/>
      </c>
      <c r="N210" s="15" t="str">
        <f aca="false">IF($B210="","",D210*100*F210)</f>
        <v/>
      </c>
      <c r="O210" s="16" t="str">
        <f aca="true">IF(OR($B210="",A210=""),"",MAX(1,IF(I210&lt;&gt;"",I210,IF(AND(K210&lt;&gt;"Open",E210&lt;&gt;""),E210,TODAY()))-A210))</f>
        <v/>
      </c>
      <c r="P210" s="17" t="str">
        <f aca="false">IF(OR($B210="",O210=""),"",IFERROR(M210/N210*365/O210,""))</f>
        <v/>
      </c>
      <c r="Q210" s="18" t="str">
        <f aca="false">IF(OR($B210="",A210=""),"",DATE(YEAR(A210),MONTH(A210),1))</f>
        <v/>
      </c>
    </row>
    <row r="211" customFormat="false" ht="15" hidden="false" customHeight="false" outlineLevel="0" collapsed="false">
      <c r="A211" s="19"/>
      <c r="B211" s="20"/>
      <c r="C211" s="20"/>
      <c r="D211" s="21"/>
      <c r="E211" s="19"/>
      <c r="F211" s="22"/>
      <c r="G211" s="21"/>
      <c r="H211" s="21"/>
      <c r="I211" s="19"/>
      <c r="J211" s="21"/>
      <c r="K211" s="20"/>
      <c r="L211" s="20"/>
      <c r="M211" s="14" t="str">
        <f aca="false">IF($B211="","",(G211-N(J211))*100*F211-N(H211))</f>
        <v/>
      </c>
      <c r="N211" s="15" t="str">
        <f aca="false">IF($B211="","",D211*100*F211)</f>
        <v/>
      </c>
      <c r="O211" s="16" t="str">
        <f aca="true">IF(OR($B211="",A211=""),"",MAX(1,IF(I211&lt;&gt;"",I211,IF(AND(K211&lt;&gt;"Open",E211&lt;&gt;""),E211,TODAY()))-A211))</f>
        <v/>
      </c>
      <c r="P211" s="17" t="str">
        <f aca="false">IF(OR($B211="",O211=""),"",IFERROR(M211/N211*365/O211,""))</f>
        <v/>
      </c>
      <c r="Q211" s="18" t="str">
        <f aca="false">IF(OR($B211="",A211=""),"",DATE(YEAR(A211),MONTH(A211),1))</f>
        <v/>
      </c>
    </row>
    <row r="212" customFormat="false" ht="15" hidden="false" customHeight="false" outlineLevel="0" collapsed="false">
      <c r="A212" s="19"/>
      <c r="B212" s="20"/>
      <c r="C212" s="20"/>
      <c r="D212" s="21"/>
      <c r="E212" s="19"/>
      <c r="F212" s="22"/>
      <c r="G212" s="21"/>
      <c r="H212" s="21"/>
      <c r="I212" s="19"/>
      <c r="J212" s="21"/>
      <c r="K212" s="20"/>
      <c r="L212" s="20"/>
      <c r="M212" s="14" t="str">
        <f aca="false">IF($B212="","",(G212-N(J212))*100*F212-N(H212))</f>
        <v/>
      </c>
      <c r="N212" s="15" t="str">
        <f aca="false">IF($B212="","",D212*100*F212)</f>
        <v/>
      </c>
      <c r="O212" s="16" t="str">
        <f aca="true">IF(OR($B212="",A212=""),"",MAX(1,IF(I212&lt;&gt;"",I212,IF(AND(K212&lt;&gt;"Open",E212&lt;&gt;""),E212,TODAY()))-A212))</f>
        <v/>
      </c>
      <c r="P212" s="17" t="str">
        <f aca="false">IF(OR($B212="",O212=""),"",IFERROR(M212/N212*365/O212,""))</f>
        <v/>
      </c>
      <c r="Q212" s="18" t="str">
        <f aca="false">IF(OR($B212="",A212=""),"",DATE(YEAR(A212),MONTH(A212),1))</f>
        <v/>
      </c>
    </row>
    <row r="213" customFormat="false" ht="15" hidden="false" customHeight="false" outlineLevel="0" collapsed="false">
      <c r="A213" s="19"/>
      <c r="B213" s="20"/>
      <c r="C213" s="20"/>
      <c r="D213" s="21"/>
      <c r="E213" s="19"/>
      <c r="F213" s="22"/>
      <c r="G213" s="21"/>
      <c r="H213" s="21"/>
      <c r="I213" s="19"/>
      <c r="J213" s="21"/>
      <c r="K213" s="20"/>
      <c r="L213" s="20"/>
      <c r="M213" s="14" t="str">
        <f aca="false">IF($B213="","",(G213-N(J213))*100*F213-N(H213))</f>
        <v/>
      </c>
      <c r="N213" s="15" t="str">
        <f aca="false">IF($B213="","",D213*100*F213)</f>
        <v/>
      </c>
      <c r="O213" s="16" t="str">
        <f aca="true">IF(OR($B213="",A213=""),"",MAX(1,IF(I213&lt;&gt;"",I213,IF(AND(K213&lt;&gt;"Open",E213&lt;&gt;""),E213,TODAY()))-A213))</f>
        <v/>
      </c>
      <c r="P213" s="17" t="str">
        <f aca="false">IF(OR($B213="",O213=""),"",IFERROR(M213/N213*365/O213,""))</f>
        <v/>
      </c>
      <c r="Q213" s="18" t="str">
        <f aca="false">IF(OR($B213="",A213=""),"",DATE(YEAR(A213),MONTH(A213),1))</f>
        <v/>
      </c>
    </row>
    <row r="214" customFormat="false" ht="15" hidden="false" customHeight="false" outlineLevel="0" collapsed="false">
      <c r="A214" s="19"/>
      <c r="B214" s="20"/>
      <c r="C214" s="20"/>
      <c r="D214" s="21"/>
      <c r="E214" s="19"/>
      <c r="F214" s="22"/>
      <c r="G214" s="21"/>
      <c r="H214" s="21"/>
      <c r="I214" s="19"/>
      <c r="J214" s="21"/>
      <c r="K214" s="20"/>
      <c r="L214" s="20"/>
      <c r="M214" s="14" t="str">
        <f aca="false">IF($B214="","",(G214-N(J214))*100*F214-N(H214))</f>
        <v/>
      </c>
      <c r="N214" s="15" t="str">
        <f aca="false">IF($B214="","",D214*100*F214)</f>
        <v/>
      </c>
      <c r="O214" s="16" t="str">
        <f aca="true">IF(OR($B214="",A214=""),"",MAX(1,IF(I214&lt;&gt;"",I214,IF(AND(K214&lt;&gt;"Open",E214&lt;&gt;""),E214,TODAY()))-A214))</f>
        <v/>
      </c>
      <c r="P214" s="17" t="str">
        <f aca="false">IF(OR($B214="",O214=""),"",IFERROR(M214/N214*365/O214,""))</f>
        <v/>
      </c>
      <c r="Q214" s="18" t="str">
        <f aca="false">IF(OR($B214="",A214=""),"",DATE(YEAR(A214),MONTH(A214),1))</f>
        <v/>
      </c>
    </row>
    <row r="215" customFormat="false" ht="15" hidden="false" customHeight="false" outlineLevel="0" collapsed="false">
      <c r="A215" s="19"/>
      <c r="B215" s="20"/>
      <c r="C215" s="20"/>
      <c r="D215" s="21"/>
      <c r="E215" s="19"/>
      <c r="F215" s="22"/>
      <c r="G215" s="21"/>
      <c r="H215" s="21"/>
      <c r="I215" s="19"/>
      <c r="J215" s="21"/>
      <c r="K215" s="20"/>
      <c r="L215" s="20"/>
      <c r="M215" s="14" t="str">
        <f aca="false">IF($B215="","",(G215-N(J215))*100*F215-N(H215))</f>
        <v/>
      </c>
      <c r="N215" s="15" t="str">
        <f aca="false">IF($B215="","",D215*100*F215)</f>
        <v/>
      </c>
      <c r="O215" s="16" t="str">
        <f aca="true">IF(OR($B215="",A215=""),"",MAX(1,IF(I215&lt;&gt;"",I215,IF(AND(K215&lt;&gt;"Open",E215&lt;&gt;""),E215,TODAY()))-A215))</f>
        <v/>
      </c>
      <c r="P215" s="17" t="str">
        <f aca="false">IF(OR($B215="",O215=""),"",IFERROR(M215/N215*365/O215,""))</f>
        <v/>
      </c>
      <c r="Q215" s="18" t="str">
        <f aca="false">IF(OR($B215="",A215=""),"",DATE(YEAR(A215),MONTH(A215),1))</f>
        <v/>
      </c>
    </row>
    <row r="216" customFormat="false" ht="15" hidden="false" customHeight="false" outlineLevel="0" collapsed="false">
      <c r="A216" s="19"/>
      <c r="B216" s="20"/>
      <c r="C216" s="20"/>
      <c r="D216" s="21"/>
      <c r="E216" s="19"/>
      <c r="F216" s="22"/>
      <c r="G216" s="21"/>
      <c r="H216" s="21"/>
      <c r="I216" s="19"/>
      <c r="J216" s="21"/>
      <c r="K216" s="20"/>
      <c r="L216" s="20"/>
      <c r="M216" s="14" t="str">
        <f aca="false">IF($B216="","",(G216-N(J216))*100*F216-N(H216))</f>
        <v/>
      </c>
      <c r="N216" s="15" t="str">
        <f aca="false">IF($B216="","",D216*100*F216)</f>
        <v/>
      </c>
      <c r="O216" s="16" t="str">
        <f aca="true">IF(OR($B216="",A216=""),"",MAX(1,IF(I216&lt;&gt;"",I216,IF(AND(K216&lt;&gt;"Open",E216&lt;&gt;""),E216,TODAY()))-A216))</f>
        <v/>
      </c>
      <c r="P216" s="17" t="str">
        <f aca="false">IF(OR($B216="",O216=""),"",IFERROR(M216/N216*365/O216,""))</f>
        <v/>
      </c>
      <c r="Q216" s="18" t="str">
        <f aca="false">IF(OR($B216="",A216=""),"",DATE(YEAR(A216),MONTH(A216),1))</f>
        <v/>
      </c>
    </row>
    <row r="217" customFormat="false" ht="15" hidden="false" customHeight="false" outlineLevel="0" collapsed="false">
      <c r="A217" s="19"/>
      <c r="B217" s="20"/>
      <c r="C217" s="20"/>
      <c r="D217" s="21"/>
      <c r="E217" s="19"/>
      <c r="F217" s="22"/>
      <c r="G217" s="21"/>
      <c r="H217" s="21"/>
      <c r="I217" s="19"/>
      <c r="J217" s="21"/>
      <c r="K217" s="20"/>
      <c r="L217" s="20"/>
      <c r="M217" s="14" t="str">
        <f aca="false">IF($B217="","",(G217-N(J217))*100*F217-N(H217))</f>
        <v/>
      </c>
      <c r="N217" s="15" t="str">
        <f aca="false">IF($B217="","",D217*100*F217)</f>
        <v/>
      </c>
      <c r="O217" s="16" t="str">
        <f aca="true">IF(OR($B217="",A217=""),"",MAX(1,IF(I217&lt;&gt;"",I217,IF(AND(K217&lt;&gt;"Open",E217&lt;&gt;""),E217,TODAY()))-A217))</f>
        <v/>
      </c>
      <c r="P217" s="17" t="str">
        <f aca="false">IF(OR($B217="",O217=""),"",IFERROR(M217/N217*365/O217,""))</f>
        <v/>
      </c>
      <c r="Q217" s="18" t="str">
        <f aca="false">IF(OR($B217="",A217=""),"",DATE(YEAR(A217),MONTH(A217),1))</f>
        <v/>
      </c>
    </row>
    <row r="218" customFormat="false" ht="15" hidden="false" customHeight="false" outlineLevel="0" collapsed="false">
      <c r="A218" s="19"/>
      <c r="B218" s="20"/>
      <c r="C218" s="20"/>
      <c r="D218" s="21"/>
      <c r="E218" s="19"/>
      <c r="F218" s="22"/>
      <c r="G218" s="21"/>
      <c r="H218" s="21"/>
      <c r="I218" s="19"/>
      <c r="J218" s="21"/>
      <c r="K218" s="20"/>
      <c r="L218" s="20"/>
      <c r="M218" s="14" t="str">
        <f aca="false">IF($B218="","",(G218-N(J218))*100*F218-N(H218))</f>
        <v/>
      </c>
      <c r="N218" s="15" t="str">
        <f aca="false">IF($B218="","",D218*100*F218)</f>
        <v/>
      </c>
      <c r="O218" s="16" t="str">
        <f aca="true">IF(OR($B218="",A218=""),"",MAX(1,IF(I218&lt;&gt;"",I218,IF(AND(K218&lt;&gt;"Open",E218&lt;&gt;""),E218,TODAY()))-A218))</f>
        <v/>
      </c>
      <c r="P218" s="17" t="str">
        <f aca="false">IF(OR($B218="",O218=""),"",IFERROR(M218/N218*365/O218,""))</f>
        <v/>
      </c>
      <c r="Q218" s="18" t="str">
        <f aca="false">IF(OR($B218="",A218=""),"",DATE(YEAR(A218),MONTH(A218),1))</f>
        <v/>
      </c>
    </row>
    <row r="219" customFormat="false" ht="15" hidden="false" customHeight="false" outlineLevel="0" collapsed="false">
      <c r="A219" s="19"/>
      <c r="B219" s="20"/>
      <c r="C219" s="20"/>
      <c r="D219" s="21"/>
      <c r="E219" s="19"/>
      <c r="F219" s="22"/>
      <c r="G219" s="21"/>
      <c r="H219" s="21"/>
      <c r="I219" s="19"/>
      <c r="J219" s="21"/>
      <c r="K219" s="20"/>
      <c r="L219" s="20"/>
      <c r="M219" s="14" t="str">
        <f aca="false">IF($B219="","",(G219-N(J219))*100*F219-N(H219))</f>
        <v/>
      </c>
      <c r="N219" s="15" t="str">
        <f aca="false">IF($B219="","",D219*100*F219)</f>
        <v/>
      </c>
      <c r="O219" s="16" t="str">
        <f aca="true">IF(OR($B219="",A219=""),"",MAX(1,IF(I219&lt;&gt;"",I219,IF(AND(K219&lt;&gt;"Open",E219&lt;&gt;""),E219,TODAY()))-A219))</f>
        <v/>
      </c>
      <c r="P219" s="17" t="str">
        <f aca="false">IF(OR($B219="",O219=""),"",IFERROR(M219/N219*365/O219,""))</f>
        <v/>
      </c>
      <c r="Q219" s="18" t="str">
        <f aca="false">IF(OR($B219="",A219=""),"",DATE(YEAR(A219),MONTH(A219),1))</f>
        <v/>
      </c>
    </row>
    <row r="220" customFormat="false" ht="15" hidden="false" customHeight="false" outlineLevel="0" collapsed="false">
      <c r="A220" s="19"/>
      <c r="B220" s="20"/>
      <c r="C220" s="20"/>
      <c r="D220" s="21"/>
      <c r="E220" s="19"/>
      <c r="F220" s="22"/>
      <c r="G220" s="21"/>
      <c r="H220" s="21"/>
      <c r="I220" s="19"/>
      <c r="J220" s="21"/>
      <c r="K220" s="20"/>
      <c r="L220" s="20"/>
      <c r="M220" s="14" t="str">
        <f aca="false">IF($B220="","",(G220-N(J220))*100*F220-N(H220))</f>
        <v/>
      </c>
      <c r="N220" s="15" t="str">
        <f aca="false">IF($B220="","",D220*100*F220)</f>
        <v/>
      </c>
      <c r="O220" s="16" t="str">
        <f aca="true">IF(OR($B220="",A220=""),"",MAX(1,IF(I220&lt;&gt;"",I220,IF(AND(K220&lt;&gt;"Open",E220&lt;&gt;""),E220,TODAY()))-A220))</f>
        <v/>
      </c>
      <c r="P220" s="17" t="str">
        <f aca="false">IF(OR($B220="",O220=""),"",IFERROR(M220/N220*365/O220,""))</f>
        <v/>
      </c>
      <c r="Q220" s="18" t="str">
        <f aca="false">IF(OR($B220="",A220=""),"",DATE(YEAR(A220),MONTH(A220),1))</f>
        <v/>
      </c>
    </row>
    <row r="221" customFormat="false" ht="15" hidden="false" customHeight="false" outlineLevel="0" collapsed="false">
      <c r="A221" s="19"/>
      <c r="B221" s="20"/>
      <c r="C221" s="20"/>
      <c r="D221" s="21"/>
      <c r="E221" s="19"/>
      <c r="F221" s="22"/>
      <c r="G221" s="21"/>
      <c r="H221" s="21"/>
      <c r="I221" s="19"/>
      <c r="J221" s="21"/>
      <c r="K221" s="20"/>
      <c r="L221" s="20"/>
      <c r="M221" s="14" t="str">
        <f aca="false">IF($B221="","",(G221-N(J221))*100*F221-N(H221))</f>
        <v/>
      </c>
      <c r="N221" s="15" t="str">
        <f aca="false">IF($B221="","",D221*100*F221)</f>
        <v/>
      </c>
      <c r="O221" s="16" t="str">
        <f aca="true">IF(OR($B221="",A221=""),"",MAX(1,IF(I221&lt;&gt;"",I221,IF(AND(K221&lt;&gt;"Open",E221&lt;&gt;""),E221,TODAY()))-A221))</f>
        <v/>
      </c>
      <c r="P221" s="17" t="str">
        <f aca="false">IF(OR($B221="",O221=""),"",IFERROR(M221/N221*365/O221,""))</f>
        <v/>
      </c>
      <c r="Q221" s="18" t="str">
        <f aca="false">IF(OR($B221="",A221=""),"",DATE(YEAR(A221),MONTH(A221),1))</f>
        <v/>
      </c>
    </row>
    <row r="222" customFormat="false" ht="15" hidden="false" customHeight="false" outlineLevel="0" collapsed="false">
      <c r="A222" s="19"/>
      <c r="B222" s="20"/>
      <c r="C222" s="20"/>
      <c r="D222" s="21"/>
      <c r="E222" s="19"/>
      <c r="F222" s="22"/>
      <c r="G222" s="21"/>
      <c r="H222" s="21"/>
      <c r="I222" s="19"/>
      <c r="J222" s="21"/>
      <c r="K222" s="20"/>
      <c r="L222" s="20"/>
      <c r="M222" s="14" t="str">
        <f aca="false">IF($B222="","",(G222-N(J222))*100*F222-N(H222))</f>
        <v/>
      </c>
      <c r="N222" s="15" t="str">
        <f aca="false">IF($B222="","",D222*100*F222)</f>
        <v/>
      </c>
      <c r="O222" s="16" t="str">
        <f aca="true">IF(OR($B222="",A222=""),"",MAX(1,IF(I222&lt;&gt;"",I222,IF(AND(K222&lt;&gt;"Open",E222&lt;&gt;""),E222,TODAY()))-A222))</f>
        <v/>
      </c>
      <c r="P222" s="17" t="str">
        <f aca="false">IF(OR($B222="",O222=""),"",IFERROR(M222/N222*365/O222,""))</f>
        <v/>
      </c>
      <c r="Q222" s="18" t="str">
        <f aca="false">IF(OR($B222="",A222=""),"",DATE(YEAR(A222),MONTH(A222),1))</f>
        <v/>
      </c>
    </row>
    <row r="223" customFormat="false" ht="15" hidden="false" customHeight="false" outlineLevel="0" collapsed="false">
      <c r="A223" s="19"/>
      <c r="B223" s="20"/>
      <c r="C223" s="20"/>
      <c r="D223" s="21"/>
      <c r="E223" s="19"/>
      <c r="F223" s="22"/>
      <c r="G223" s="21"/>
      <c r="H223" s="21"/>
      <c r="I223" s="19"/>
      <c r="J223" s="21"/>
      <c r="K223" s="20"/>
      <c r="L223" s="20"/>
      <c r="M223" s="14" t="str">
        <f aca="false">IF($B223="","",(G223-N(J223))*100*F223-N(H223))</f>
        <v/>
      </c>
      <c r="N223" s="15" t="str">
        <f aca="false">IF($B223="","",D223*100*F223)</f>
        <v/>
      </c>
      <c r="O223" s="16" t="str">
        <f aca="true">IF(OR($B223="",A223=""),"",MAX(1,IF(I223&lt;&gt;"",I223,IF(AND(K223&lt;&gt;"Open",E223&lt;&gt;""),E223,TODAY()))-A223))</f>
        <v/>
      </c>
      <c r="P223" s="17" t="str">
        <f aca="false">IF(OR($B223="",O223=""),"",IFERROR(M223/N223*365/O223,""))</f>
        <v/>
      </c>
      <c r="Q223" s="18" t="str">
        <f aca="false">IF(OR($B223="",A223=""),"",DATE(YEAR(A223),MONTH(A223),1))</f>
        <v/>
      </c>
    </row>
    <row r="224" customFormat="false" ht="15" hidden="false" customHeight="false" outlineLevel="0" collapsed="false">
      <c r="A224" s="19"/>
      <c r="B224" s="20"/>
      <c r="C224" s="20"/>
      <c r="D224" s="21"/>
      <c r="E224" s="19"/>
      <c r="F224" s="22"/>
      <c r="G224" s="21"/>
      <c r="H224" s="21"/>
      <c r="I224" s="19"/>
      <c r="J224" s="21"/>
      <c r="K224" s="20"/>
      <c r="L224" s="20"/>
      <c r="M224" s="14" t="str">
        <f aca="false">IF($B224="","",(G224-N(J224))*100*F224-N(H224))</f>
        <v/>
      </c>
      <c r="N224" s="15" t="str">
        <f aca="false">IF($B224="","",D224*100*F224)</f>
        <v/>
      </c>
      <c r="O224" s="16" t="str">
        <f aca="true">IF(OR($B224="",A224=""),"",MAX(1,IF(I224&lt;&gt;"",I224,IF(AND(K224&lt;&gt;"Open",E224&lt;&gt;""),E224,TODAY()))-A224))</f>
        <v/>
      </c>
      <c r="P224" s="17" t="str">
        <f aca="false">IF(OR($B224="",O224=""),"",IFERROR(M224/N224*365/O224,""))</f>
        <v/>
      </c>
      <c r="Q224" s="18" t="str">
        <f aca="false">IF(OR($B224="",A224=""),"",DATE(YEAR(A224),MONTH(A224),1))</f>
        <v/>
      </c>
    </row>
    <row r="225" customFormat="false" ht="15" hidden="false" customHeight="false" outlineLevel="0" collapsed="false">
      <c r="A225" s="19"/>
      <c r="B225" s="20"/>
      <c r="C225" s="20"/>
      <c r="D225" s="21"/>
      <c r="E225" s="19"/>
      <c r="F225" s="22"/>
      <c r="G225" s="21"/>
      <c r="H225" s="21"/>
      <c r="I225" s="19"/>
      <c r="J225" s="21"/>
      <c r="K225" s="20"/>
      <c r="L225" s="20"/>
      <c r="M225" s="14" t="str">
        <f aca="false">IF($B225="","",(G225-N(J225))*100*F225-N(H225))</f>
        <v/>
      </c>
      <c r="N225" s="15" t="str">
        <f aca="false">IF($B225="","",D225*100*F225)</f>
        <v/>
      </c>
      <c r="O225" s="16" t="str">
        <f aca="true">IF(OR($B225="",A225=""),"",MAX(1,IF(I225&lt;&gt;"",I225,IF(AND(K225&lt;&gt;"Open",E225&lt;&gt;""),E225,TODAY()))-A225))</f>
        <v/>
      </c>
      <c r="P225" s="17" t="str">
        <f aca="false">IF(OR($B225="",O225=""),"",IFERROR(M225/N225*365/O225,""))</f>
        <v/>
      </c>
      <c r="Q225" s="18" t="str">
        <f aca="false">IF(OR($B225="",A225=""),"",DATE(YEAR(A225),MONTH(A225),1))</f>
        <v/>
      </c>
    </row>
    <row r="226" customFormat="false" ht="15" hidden="false" customHeight="false" outlineLevel="0" collapsed="false">
      <c r="A226" s="19"/>
      <c r="B226" s="20"/>
      <c r="C226" s="20"/>
      <c r="D226" s="21"/>
      <c r="E226" s="19"/>
      <c r="F226" s="22"/>
      <c r="G226" s="21"/>
      <c r="H226" s="21"/>
      <c r="I226" s="19"/>
      <c r="J226" s="21"/>
      <c r="K226" s="20"/>
      <c r="L226" s="20"/>
      <c r="M226" s="14" t="str">
        <f aca="false">IF($B226="","",(G226-N(J226))*100*F226-N(H226))</f>
        <v/>
      </c>
      <c r="N226" s="15" t="str">
        <f aca="false">IF($B226="","",D226*100*F226)</f>
        <v/>
      </c>
      <c r="O226" s="16" t="str">
        <f aca="true">IF(OR($B226="",A226=""),"",MAX(1,IF(I226&lt;&gt;"",I226,IF(AND(K226&lt;&gt;"Open",E226&lt;&gt;""),E226,TODAY()))-A226))</f>
        <v/>
      </c>
      <c r="P226" s="17" t="str">
        <f aca="false">IF(OR($B226="",O226=""),"",IFERROR(M226/N226*365/O226,""))</f>
        <v/>
      </c>
      <c r="Q226" s="18" t="str">
        <f aca="false">IF(OR($B226="",A226=""),"",DATE(YEAR(A226),MONTH(A226),1))</f>
        <v/>
      </c>
    </row>
    <row r="227" customFormat="false" ht="15" hidden="false" customHeight="false" outlineLevel="0" collapsed="false">
      <c r="A227" s="19"/>
      <c r="B227" s="20"/>
      <c r="C227" s="20"/>
      <c r="D227" s="21"/>
      <c r="E227" s="19"/>
      <c r="F227" s="22"/>
      <c r="G227" s="21"/>
      <c r="H227" s="21"/>
      <c r="I227" s="19"/>
      <c r="J227" s="21"/>
      <c r="K227" s="20"/>
      <c r="L227" s="20"/>
      <c r="M227" s="14" t="str">
        <f aca="false">IF($B227="","",(G227-N(J227))*100*F227-N(H227))</f>
        <v/>
      </c>
      <c r="N227" s="15" t="str">
        <f aca="false">IF($B227="","",D227*100*F227)</f>
        <v/>
      </c>
      <c r="O227" s="16" t="str">
        <f aca="true">IF(OR($B227="",A227=""),"",MAX(1,IF(I227&lt;&gt;"",I227,IF(AND(K227&lt;&gt;"Open",E227&lt;&gt;""),E227,TODAY()))-A227))</f>
        <v/>
      </c>
      <c r="P227" s="17" t="str">
        <f aca="false">IF(OR($B227="",O227=""),"",IFERROR(M227/N227*365/O227,""))</f>
        <v/>
      </c>
      <c r="Q227" s="18" t="str">
        <f aca="false">IF(OR($B227="",A227=""),"",DATE(YEAR(A227),MONTH(A227),1))</f>
        <v/>
      </c>
    </row>
    <row r="228" customFormat="false" ht="15" hidden="false" customHeight="false" outlineLevel="0" collapsed="false">
      <c r="A228" s="19"/>
      <c r="B228" s="20"/>
      <c r="C228" s="20"/>
      <c r="D228" s="21"/>
      <c r="E228" s="19"/>
      <c r="F228" s="22"/>
      <c r="G228" s="21"/>
      <c r="H228" s="21"/>
      <c r="I228" s="19"/>
      <c r="J228" s="21"/>
      <c r="K228" s="20"/>
      <c r="L228" s="20"/>
      <c r="M228" s="14" t="str">
        <f aca="false">IF($B228="","",(G228-N(J228))*100*F228-N(H228))</f>
        <v/>
      </c>
      <c r="N228" s="15" t="str">
        <f aca="false">IF($B228="","",D228*100*F228)</f>
        <v/>
      </c>
      <c r="O228" s="16" t="str">
        <f aca="true">IF(OR($B228="",A228=""),"",MAX(1,IF(I228&lt;&gt;"",I228,IF(AND(K228&lt;&gt;"Open",E228&lt;&gt;""),E228,TODAY()))-A228))</f>
        <v/>
      </c>
      <c r="P228" s="17" t="str">
        <f aca="false">IF(OR($B228="",O228=""),"",IFERROR(M228/N228*365/O228,""))</f>
        <v/>
      </c>
      <c r="Q228" s="18" t="str">
        <f aca="false">IF(OR($B228="",A228=""),"",DATE(YEAR(A228),MONTH(A228),1))</f>
        <v/>
      </c>
    </row>
    <row r="229" customFormat="false" ht="15" hidden="false" customHeight="false" outlineLevel="0" collapsed="false">
      <c r="A229" s="19"/>
      <c r="B229" s="20"/>
      <c r="C229" s="20"/>
      <c r="D229" s="21"/>
      <c r="E229" s="19"/>
      <c r="F229" s="22"/>
      <c r="G229" s="21"/>
      <c r="H229" s="21"/>
      <c r="I229" s="19"/>
      <c r="J229" s="21"/>
      <c r="K229" s="20"/>
      <c r="L229" s="20"/>
      <c r="M229" s="14" t="str">
        <f aca="false">IF($B229="","",(G229-N(J229))*100*F229-N(H229))</f>
        <v/>
      </c>
      <c r="N229" s="15" t="str">
        <f aca="false">IF($B229="","",D229*100*F229)</f>
        <v/>
      </c>
      <c r="O229" s="16" t="str">
        <f aca="true">IF(OR($B229="",A229=""),"",MAX(1,IF(I229&lt;&gt;"",I229,IF(AND(K229&lt;&gt;"Open",E229&lt;&gt;""),E229,TODAY()))-A229))</f>
        <v/>
      </c>
      <c r="P229" s="17" t="str">
        <f aca="false">IF(OR($B229="",O229=""),"",IFERROR(M229/N229*365/O229,""))</f>
        <v/>
      </c>
      <c r="Q229" s="18" t="str">
        <f aca="false">IF(OR($B229="",A229=""),"",DATE(YEAR(A229),MONTH(A229),1))</f>
        <v/>
      </c>
    </row>
    <row r="230" customFormat="false" ht="15" hidden="false" customHeight="false" outlineLevel="0" collapsed="false">
      <c r="A230" s="19"/>
      <c r="B230" s="20"/>
      <c r="C230" s="20"/>
      <c r="D230" s="21"/>
      <c r="E230" s="19"/>
      <c r="F230" s="22"/>
      <c r="G230" s="21"/>
      <c r="H230" s="21"/>
      <c r="I230" s="19"/>
      <c r="J230" s="21"/>
      <c r="K230" s="20"/>
      <c r="L230" s="20"/>
      <c r="M230" s="14" t="str">
        <f aca="false">IF($B230="","",(G230-N(J230))*100*F230-N(H230))</f>
        <v/>
      </c>
      <c r="N230" s="15" t="str">
        <f aca="false">IF($B230="","",D230*100*F230)</f>
        <v/>
      </c>
      <c r="O230" s="16" t="str">
        <f aca="true">IF(OR($B230="",A230=""),"",MAX(1,IF(I230&lt;&gt;"",I230,IF(AND(K230&lt;&gt;"Open",E230&lt;&gt;""),E230,TODAY()))-A230))</f>
        <v/>
      </c>
      <c r="P230" s="17" t="str">
        <f aca="false">IF(OR($B230="",O230=""),"",IFERROR(M230/N230*365/O230,""))</f>
        <v/>
      </c>
      <c r="Q230" s="18" t="str">
        <f aca="false">IF(OR($B230="",A230=""),"",DATE(YEAR(A230),MONTH(A230),1))</f>
        <v/>
      </c>
    </row>
    <row r="231" customFormat="false" ht="15" hidden="false" customHeight="false" outlineLevel="0" collapsed="false">
      <c r="A231" s="19"/>
      <c r="B231" s="20"/>
      <c r="C231" s="20"/>
      <c r="D231" s="21"/>
      <c r="E231" s="19"/>
      <c r="F231" s="22"/>
      <c r="G231" s="21"/>
      <c r="H231" s="21"/>
      <c r="I231" s="19"/>
      <c r="J231" s="21"/>
      <c r="K231" s="20"/>
      <c r="L231" s="20"/>
      <c r="M231" s="14" t="str">
        <f aca="false">IF($B231="","",(G231-N(J231))*100*F231-N(H231))</f>
        <v/>
      </c>
      <c r="N231" s="15" t="str">
        <f aca="false">IF($B231="","",D231*100*F231)</f>
        <v/>
      </c>
      <c r="O231" s="16" t="str">
        <f aca="true">IF(OR($B231="",A231=""),"",MAX(1,IF(I231&lt;&gt;"",I231,IF(AND(K231&lt;&gt;"Open",E231&lt;&gt;""),E231,TODAY()))-A231))</f>
        <v/>
      </c>
      <c r="P231" s="17" t="str">
        <f aca="false">IF(OR($B231="",O231=""),"",IFERROR(M231/N231*365/O231,""))</f>
        <v/>
      </c>
      <c r="Q231" s="18" t="str">
        <f aca="false">IF(OR($B231="",A231=""),"",DATE(YEAR(A231),MONTH(A231),1))</f>
        <v/>
      </c>
    </row>
    <row r="232" customFormat="false" ht="15" hidden="false" customHeight="false" outlineLevel="0" collapsed="false">
      <c r="A232" s="19"/>
      <c r="B232" s="20"/>
      <c r="C232" s="20"/>
      <c r="D232" s="21"/>
      <c r="E232" s="19"/>
      <c r="F232" s="22"/>
      <c r="G232" s="21"/>
      <c r="H232" s="21"/>
      <c r="I232" s="19"/>
      <c r="J232" s="21"/>
      <c r="K232" s="20"/>
      <c r="L232" s="20"/>
      <c r="M232" s="14" t="str">
        <f aca="false">IF($B232="","",(G232-N(J232))*100*F232-N(H232))</f>
        <v/>
      </c>
      <c r="N232" s="15" t="str">
        <f aca="false">IF($B232="","",D232*100*F232)</f>
        <v/>
      </c>
      <c r="O232" s="16" t="str">
        <f aca="true">IF(OR($B232="",A232=""),"",MAX(1,IF(I232&lt;&gt;"",I232,IF(AND(K232&lt;&gt;"Open",E232&lt;&gt;""),E232,TODAY()))-A232))</f>
        <v/>
      </c>
      <c r="P232" s="17" t="str">
        <f aca="false">IF(OR($B232="",O232=""),"",IFERROR(M232/N232*365/O232,""))</f>
        <v/>
      </c>
      <c r="Q232" s="18" t="str">
        <f aca="false">IF(OR($B232="",A232=""),"",DATE(YEAR(A232),MONTH(A232),1))</f>
        <v/>
      </c>
    </row>
    <row r="233" customFormat="false" ht="15" hidden="false" customHeight="false" outlineLevel="0" collapsed="false">
      <c r="A233" s="19"/>
      <c r="B233" s="20"/>
      <c r="C233" s="20"/>
      <c r="D233" s="21"/>
      <c r="E233" s="19"/>
      <c r="F233" s="22"/>
      <c r="G233" s="21"/>
      <c r="H233" s="21"/>
      <c r="I233" s="19"/>
      <c r="J233" s="21"/>
      <c r="K233" s="20"/>
      <c r="L233" s="20"/>
      <c r="M233" s="14" t="str">
        <f aca="false">IF($B233="","",(G233-N(J233))*100*F233-N(H233))</f>
        <v/>
      </c>
      <c r="N233" s="15" t="str">
        <f aca="false">IF($B233="","",D233*100*F233)</f>
        <v/>
      </c>
      <c r="O233" s="16" t="str">
        <f aca="true">IF(OR($B233="",A233=""),"",MAX(1,IF(I233&lt;&gt;"",I233,IF(AND(K233&lt;&gt;"Open",E233&lt;&gt;""),E233,TODAY()))-A233))</f>
        <v/>
      </c>
      <c r="P233" s="17" t="str">
        <f aca="false">IF(OR($B233="",O233=""),"",IFERROR(M233/N233*365/O233,""))</f>
        <v/>
      </c>
      <c r="Q233" s="18" t="str">
        <f aca="false">IF(OR($B233="",A233=""),"",DATE(YEAR(A233),MONTH(A233),1))</f>
        <v/>
      </c>
    </row>
    <row r="234" customFormat="false" ht="15" hidden="false" customHeight="false" outlineLevel="0" collapsed="false">
      <c r="A234" s="19"/>
      <c r="B234" s="20"/>
      <c r="C234" s="20"/>
      <c r="D234" s="21"/>
      <c r="E234" s="19"/>
      <c r="F234" s="22"/>
      <c r="G234" s="21"/>
      <c r="H234" s="21"/>
      <c r="I234" s="19"/>
      <c r="J234" s="21"/>
      <c r="K234" s="20"/>
      <c r="L234" s="20"/>
      <c r="M234" s="14" t="str">
        <f aca="false">IF($B234="","",(G234-N(J234))*100*F234-N(H234))</f>
        <v/>
      </c>
      <c r="N234" s="15" t="str">
        <f aca="false">IF($B234="","",D234*100*F234)</f>
        <v/>
      </c>
      <c r="O234" s="16" t="str">
        <f aca="true">IF(OR($B234="",A234=""),"",MAX(1,IF(I234&lt;&gt;"",I234,IF(AND(K234&lt;&gt;"Open",E234&lt;&gt;""),E234,TODAY()))-A234))</f>
        <v/>
      </c>
      <c r="P234" s="17" t="str">
        <f aca="false">IF(OR($B234="",O234=""),"",IFERROR(M234/N234*365/O234,""))</f>
        <v/>
      </c>
      <c r="Q234" s="18" t="str">
        <f aca="false">IF(OR($B234="",A234=""),"",DATE(YEAR(A234),MONTH(A234),1))</f>
        <v/>
      </c>
    </row>
    <row r="235" customFormat="false" ht="15" hidden="false" customHeight="false" outlineLevel="0" collapsed="false">
      <c r="A235" s="19"/>
      <c r="B235" s="20"/>
      <c r="C235" s="20"/>
      <c r="D235" s="21"/>
      <c r="E235" s="19"/>
      <c r="F235" s="22"/>
      <c r="G235" s="21"/>
      <c r="H235" s="21"/>
      <c r="I235" s="19"/>
      <c r="J235" s="21"/>
      <c r="K235" s="20"/>
      <c r="L235" s="20"/>
      <c r="M235" s="14" t="str">
        <f aca="false">IF($B235="","",(G235-N(J235))*100*F235-N(H235))</f>
        <v/>
      </c>
      <c r="N235" s="15" t="str">
        <f aca="false">IF($B235="","",D235*100*F235)</f>
        <v/>
      </c>
      <c r="O235" s="16" t="str">
        <f aca="true">IF(OR($B235="",A235=""),"",MAX(1,IF(I235&lt;&gt;"",I235,IF(AND(K235&lt;&gt;"Open",E235&lt;&gt;""),E235,TODAY()))-A235))</f>
        <v/>
      </c>
      <c r="P235" s="17" t="str">
        <f aca="false">IF(OR($B235="",O235=""),"",IFERROR(M235/N235*365/O235,""))</f>
        <v/>
      </c>
      <c r="Q235" s="18" t="str">
        <f aca="false">IF(OR($B235="",A235=""),"",DATE(YEAR(A235),MONTH(A235),1))</f>
        <v/>
      </c>
    </row>
    <row r="236" customFormat="false" ht="15" hidden="false" customHeight="false" outlineLevel="0" collapsed="false">
      <c r="A236" s="19"/>
      <c r="B236" s="20"/>
      <c r="C236" s="20"/>
      <c r="D236" s="21"/>
      <c r="E236" s="19"/>
      <c r="F236" s="22"/>
      <c r="G236" s="21"/>
      <c r="H236" s="21"/>
      <c r="I236" s="19"/>
      <c r="J236" s="21"/>
      <c r="K236" s="20"/>
      <c r="L236" s="20"/>
      <c r="M236" s="14" t="str">
        <f aca="false">IF($B236="","",(G236-N(J236))*100*F236-N(H236))</f>
        <v/>
      </c>
      <c r="N236" s="15" t="str">
        <f aca="false">IF($B236="","",D236*100*F236)</f>
        <v/>
      </c>
      <c r="O236" s="16" t="str">
        <f aca="true">IF(OR($B236="",A236=""),"",MAX(1,IF(I236&lt;&gt;"",I236,IF(AND(K236&lt;&gt;"Open",E236&lt;&gt;""),E236,TODAY()))-A236))</f>
        <v/>
      </c>
      <c r="P236" s="17" t="str">
        <f aca="false">IF(OR($B236="",O236=""),"",IFERROR(M236/N236*365/O236,""))</f>
        <v/>
      </c>
      <c r="Q236" s="18" t="str">
        <f aca="false">IF(OR($B236="",A236=""),"",DATE(YEAR(A236),MONTH(A236),1))</f>
        <v/>
      </c>
    </row>
    <row r="237" customFormat="false" ht="15" hidden="false" customHeight="false" outlineLevel="0" collapsed="false">
      <c r="A237" s="19"/>
      <c r="B237" s="20"/>
      <c r="C237" s="20"/>
      <c r="D237" s="21"/>
      <c r="E237" s="19"/>
      <c r="F237" s="22"/>
      <c r="G237" s="21"/>
      <c r="H237" s="21"/>
      <c r="I237" s="19"/>
      <c r="J237" s="21"/>
      <c r="K237" s="20"/>
      <c r="L237" s="20"/>
      <c r="M237" s="14" t="str">
        <f aca="false">IF($B237="","",(G237-N(J237))*100*F237-N(H237))</f>
        <v/>
      </c>
      <c r="N237" s="15" t="str">
        <f aca="false">IF($B237="","",D237*100*F237)</f>
        <v/>
      </c>
      <c r="O237" s="16" t="str">
        <f aca="true">IF(OR($B237="",A237=""),"",MAX(1,IF(I237&lt;&gt;"",I237,IF(AND(K237&lt;&gt;"Open",E237&lt;&gt;""),E237,TODAY()))-A237))</f>
        <v/>
      </c>
      <c r="P237" s="17" t="str">
        <f aca="false">IF(OR($B237="",O237=""),"",IFERROR(M237/N237*365/O237,""))</f>
        <v/>
      </c>
      <c r="Q237" s="18" t="str">
        <f aca="false">IF(OR($B237="",A237=""),"",DATE(YEAR(A237),MONTH(A237),1))</f>
        <v/>
      </c>
    </row>
    <row r="238" customFormat="false" ht="15" hidden="false" customHeight="false" outlineLevel="0" collapsed="false">
      <c r="A238" s="19"/>
      <c r="B238" s="20"/>
      <c r="C238" s="20"/>
      <c r="D238" s="21"/>
      <c r="E238" s="19"/>
      <c r="F238" s="22"/>
      <c r="G238" s="21"/>
      <c r="H238" s="21"/>
      <c r="I238" s="19"/>
      <c r="J238" s="21"/>
      <c r="K238" s="20"/>
      <c r="L238" s="20"/>
      <c r="M238" s="14" t="str">
        <f aca="false">IF($B238="","",(G238-N(J238))*100*F238-N(H238))</f>
        <v/>
      </c>
      <c r="N238" s="15" t="str">
        <f aca="false">IF($B238="","",D238*100*F238)</f>
        <v/>
      </c>
      <c r="O238" s="16" t="str">
        <f aca="true">IF(OR($B238="",A238=""),"",MAX(1,IF(I238&lt;&gt;"",I238,IF(AND(K238&lt;&gt;"Open",E238&lt;&gt;""),E238,TODAY()))-A238))</f>
        <v/>
      </c>
      <c r="P238" s="17" t="str">
        <f aca="false">IF(OR($B238="",O238=""),"",IFERROR(M238/N238*365/O238,""))</f>
        <v/>
      </c>
      <c r="Q238" s="18" t="str">
        <f aca="false">IF(OR($B238="",A238=""),"",DATE(YEAR(A238),MONTH(A238),1))</f>
        <v/>
      </c>
    </row>
    <row r="239" customFormat="false" ht="15" hidden="false" customHeight="false" outlineLevel="0" collapsed="false">
      <c r="A239" s="19"/>
      <c r="B239" s="20"/>
      <c r="C239" s="20"/>
      <c r="D239" s="21"/>
      <c r="E239" s="19"/>
      <c r="F239" s="22"/>
      <c r="G239" s="21"/>
      <c r="H239" s="21"/>
      <c r="I239" s="19"/>
      <c r="J239" s="21"/>
      <c r="K239" s="20"/>
      <c r="L239" s="20"/>
      <c r="M239" s="14" t="str">
        <f aca="false">IF($B239="","",(G239-N(J239))*100*F239-N(H239))</f>
        <v/>
      </c>
      <c r="N239" s="15" t="str">
        <f aca="false">IF($B239="","",D239*100*F239)</f>
        <v/>
      </c>
      <c r="O239" s="16" t="str">
        <f aca="true">IF(OR($B239="",A239=""),"",MAX(1,IF(I239&lt;&gt;"",I239,IF(AND(K239&lt;&gt;"Open",E239&lt;&gt;""),E239,TODAY()))-A239))</f>
        <v/>
      </c>
      <c r="P239" s="17" t="str">
        <f aca="false">IF(OR($B239="",O239=""),"",IFERROR(M239/N239*365/O239,""))</f>
        <v/>
      </c>
      <c r="Q239" s="18" t="str">
        <f aca="false">IF(OR($B239="",A239=""),"",DATE(YEAR(A239),MONTH(A239),1))</f>
        <v/>
      </c>
    </row>
    <row r="240" customFormat="false" ht="15" hidden="false" customHeight="false" outlineLevel="0" collapsed="false">
      <c r="A240" s="19"/>
      <c r="B240" s="20"/>
      <c r="C240" s="20"/>
      <c r="D240" s="21"/>
      <c r="E240" s="19"/>
      <c r="F240" s="22"/>
      <c r="G240" s="21"/>
      <c r="H240" s="21"/>
      <c r="I240" s="19"/>
      <c r="J240" s="21"/>
      <c r="K240" s="20"/>
      <c r="L240" s="20"/>
      <c r="M240" s="14" t="str">
        <f aca="false">IF($B240="","",(G240-N(J240))*100*F240-N(H240))</f>
        <v/>
      </c>
      <c r="N240" s="15" t="str">
        <f aca="false">IF($B240="","",D240*100*F240)</f>
        <v/>
      </c>
      <c r="O240" s="16" t="str">
        <f aca="true">IF(OR($B240="",A240=""),"",MAX(1,IF(I240&lt;&gt;"",I240,IF(AND(K240&lt;&gt;"Open",E240&lt;&gt;""),E240,TODAY()))-A240))</f>
        <v/>
      </c>
      <c r="P240" s="17" t="str">
        <f aca="false">IF(OR($B240="",O240=""),"",IFERROR(M240/N240*365/O240,""))</f>
        <v/>
      </c>
      <c r="Q240" s="18" t="str">
        <f aca="false">IF(OR($B240="",A240=""),"",DATE(YEAR(A240),MONTH(A240),1))</f>
        <v/>
      </c>
    </row>
    <row r="241" customFormat="false" ht="15" hidden="false" customHeight="false" outlineLevel="0" collapsed="false">
      <c r="A241" s="19"/>
      <c r="B241" s="20"/>
      <c r="C241" s="20"/>
      <c r="D241" s="21"/>
      <c r="E241" s="19"/>
      <c r="F241" s="22"/>
      <c r="G241" s="21"/>
      <c r="H241" s="21"/>
      <c r="I241" s="19"/>
      <c r="J241" s="21"/>
      <c r="K241" s="20"/>
      <c r="L241" s="20"/>
      <c r="M241" s="14" t="str">
        <f aca="false">IF($B241="","",(G241-N(J241))*100*F241-N(H241))</f>
        <v/>
      </c>
      <c r="N241" s="15" t="str">
        <f aca="false">IF($B241="","",D241*100*F241)</f>
        <v/>
      </c>
      <c r="O241" s="16" t="str">
        <f aca="true">IF(OR($B241="",A241=""),"",MAX(1,IF(I241&lt;&gt;"",I241,IF(AND(K241&lt;&gt;"Open",E241&lt;&gt;""),E241,TODAY()))-A241))</f>
        <v/>
      </c>
      <c r="P241" s="17" t="str">
        <f aca="false">IF(OR($B241="",O241=""),"",IFERROR(M241/N241*365/O241,""))</f>
        <v/>
      </c>
      <c r="Q241" s="18" t="str">
        <f aca="false">IF(OR($B241="",A241=""),"",DATE(YEAR(A241),MONTH(A241),1))</f>
        <v/>
      </c>
    </row>
    <row r="242" customFormat="false" ht="15" hidden="false" customHeight="false" outlineLevel="0" collapsed="false">
      <c r="A242" s="19"/>
      <c r="B242" s="20"/>
      <c r="C242" s="20"/>
      <c r="D242" s="21"/>
      <c r="E242" s="19"/>
      <c r="F242" s="22"/>
      <c r="G242" s="21"/>
      <c r="H242" s="21"/>
      <c r="I242" s="19"/>
      <c r="J242" s="21"/>
      <c r="K242" s="20"/>
      <c r="L242" s="20"/>
      <c r="M242" s="14" t="str">
        <f aca="false">IF($B242="","",(G242-N(J242))*100*F242-N(H242))</f>
        <v/>
      </c>
      <c r="N242" s="15" t="str">
        <f aca="false">IF($B242="","",D242*100*F242)</f>
        <v/>
      </c>
      <c r="O242" s="16" t="str">
        <f aca="true">IF(OR($B242="",A242=""),"",MAX(1,IF(I242&lt;&gt;"",I242,IF(AND(K242&lt;&gt;"Open",E242&lt;&gt;""),E242,TODAY()))-A242))</f>
        <v/>
      </c>
      <c r="P242" s="17" t="str">
        <f aca="false">IF(OR($B242="",O242=""),"",IFERROR(M242/N242*365/O242,""))</f>
        <v/>
      </c>
      <c r="Q242" s="18" t="str">
        <f aca="false">IF(OR($B242="",A242=""),"",DATE(YEAR(A242),MONTH(A242),1))</f>
        <v/>
      </c>
    </row>
    <row r="243" customFormat="false" ht="15" hidden="false" customHeight="false" outlineLevel="0" collapsed="false">
      <c r="A243" s="19"/>
      <c r="B243" s="20"/>
      <c r="C243" s="20"/>
      <c r="D243" s="21"/>
      <c r="E243" s="19"/>
      <c r="F243" s="22"/>
      <c r="G243" s="21"/>
      <c r="H243" s="21"/>
      <c r="I243" s="19"/>
      <c r="J243" s="21"/>
      <c r="K243" s="20"/>
      <c r="L243" s="20"/>
      <c r="M243" s="14" t="str">
        <f aca="false">IF($B243="","",(G243-N(J243))*100*F243-N(H243))</f>
        <v/>
      </c>
      <c r="N243" s="15" t="str">
        <f aca="false">IF($B243="","",D243*100*F243)</f>
        <v/>
      </c>
      <c r="O243" s="16" t="str">
        <f aca="true">IF(OR($B243="",A243=""),"",MAX(1,IF(I243&lt;&gt;"",I243,IF(AND(K243&lt;&gt;"Open",E243&lt;&gt;""),E243,TODAY()))-A243))</f>
        <v/>
      </c>
      <c r="P243" s="17" t="str">
        <f aca="false">IF(OR($B243="",O243=""),"",IFERROR(M243/N243*365/O243,""))</f>
        <v/>
      </c>
      <c r="Q243" s="18" t="str">
        <f aca="false">IF(OR($B243="",A243=""),"",DATE(YEAR(A243),MONTH(A243),1))</f>
        <v/>
      </c>
    </row>
    <row r="244" customFormat="false" ht="15" hidden="false" customHeight="false" outlineLevel="0" collapsed="false">
      <c r="A244" s="19"/>
      <c r="B244" s="20"/>
      <c r="C244" s="20"/>
      <c r="D244" s="21"/>
      <c r="E244" s="19"/>
      <c r="F244" s="22"/>
      <c r="G244" s="21"/>
      <c r="H244" s="21"/>
      <c r="I244" s="19"/>
      <c r="J244" s="21"/>
      <c r="K244" s="20"/>
      <c r="L244" s="20"/>
      <c r="M244" s="14" t="str">
        <f aca="false">IF($B244="","",(G244-N(J244))*100*F244-N(H244))</f>
        <v/>
      </c>
      <c r="N244" s="15" t="str">
        <f aca="false">IF($B244="","",D244*100*F244)</f>
        <v/>
      </c>
      <c r="O244" s="16" t="str">
        <f aca="true">IF(OR($B244="",A244=""),"",MAX(1,IF(I244&lt;&gt;"",I244,IF(AND(K244&lt;&gt;"Open",E244&lt;&gt;""),E244,TODAY()))-A244))</f>
        <v/>
      </c>
      <c r="P244" s="17" t="str">
        <f aca="false">IF(OR($B244="",O244=""),"",IFERROR(M244/N244*365/O244,""))</f>
        <v/>
      </c>
      <c r="Q244" s="18" t="str">
        <f aca="false">IF(OR($B244="",A244=""),"",DATE(YEAR(A244),MONTH(A244),1))</f>
        <v/>
      </c>
    </row>
    <row r="245" customFormat="false" ht="15" hidden="false" customHeight="false" outlineLevel="0" collapsed="false">
      <c r="A245" s="19"/>
      <c r="B245" s="20"/>
      <c r="C245" s="20"/>
      <c r="D245" s="21"/>
      <c r="E245" s="19"/>
      <c r="F245" s="22"/>
      <c r="G245" s="21"/>
      <c r="H245" s="21"/>
      <c r="I245" s="19"/>
      <c r="J245" s="21"/>
      <c r="K245" s="20"/>
      <c r="L245" s="20"/>
      <c r="M245" s="14" t="str">
        <f aca="false">IF($B245="","",(G245-N(J245))*100*F245-N(H245))</f>
        <v/>
      </c>
      <c r="N245" s="15" t="str">
        <f aca="false">IF($B245="","",D245*100*F245)</f>
        <v/>
      </c>
      <c r="O245" s="16" t="str">
        <f aca="true">IF(OR($B245="",A245=""),"",MAX(1,IF(I245&lt;&gt;"",I245,IF(AND(K245&lt;&gt;"Open",E245&lt;&gt;""),E245,TODAY()))-A245))</f>
        <v/>
      </c>
      <c r="P245" s="17" t="str">
        <f aca="false">IF(OR($B245="",O245=""),"",IFERROR(M245/N245*365/O245,""))</f>
        <v/>
      </c>
      <c r="Q245" s="18" t="str">
        <f aca="false">IF(OR($B245="",A245=""),"",DATE(YEAR(A245),MONTH(A245),1))</f>
        <v/>
      </c>
    </row>
    <row r="246" customFormat="false" ht="15" hidden="false" customHeight="false" outlineLevel="0" collapsed="false">
      <c r="A246" s="19"/>
      <c r="B246" s="20"/>
      <c r="C246" s="20"/>
      <c r="D246" s="21"/>
      <c r="E246" s="19"/>
      <c r="F246" s="22"/>
      <c r="G246" s="21"/>
      <c r="H246" s="21"/>
      <c r="I246" s="19"/>
      <c r="J246" s="21"/>
      <c r="K246" s="20"/>
      <c r="L246" s="20"/>
      <c r="M246" s="14" t="str">
        <f aca="false">IF($B246="","",(G246-N(J246))*100*F246-N(H246))</f>
        <v/>
      </c>
      <c r="N246" s="15" t="str">
        <f aca="false">IF($B246="","",D246*100*F246)</f>
        <v/>
      </c>
      <c r="O246" s="16" t="str">
        <f aca="true">IF(OR($B246="",A246=""),"",MAX(1,IF(I246&lt;&gt;"",I246,IF(AND(K246&lt;&gt;"Open",E246&lt;&gt;""),E246,TODAY()))-A246))</f>
        <v/>
      </c>
      <c r="P246" s="17" t="str">
        <f aca="false">IF(OR($B246="",O246=""),"",IFERROR(M246/N246*365/O246,""))</f>
        <v/>
      </c>
      <c r="Q246" s="18" t="str">
        <f aca="false">IF(OR($B246="",A246=""),"",DATE(YEAR(A246),MONTH(A246),1))</f>
        <v/>
      </c>
    </row>
    <row r="247" customFormat="false" ht="15" hidden="false" customHeight="false" outlineLevel="0" collapsed="false">
      <c r="A247" s="19"/>
      <c r="B247" s="20"/>
      <c r="C247" s="20"/>
      <c r="D247" s="21"/>
      <c r="E247" s="19"/>
      <c r="F247" s="22"/>
      <c r="G247" s="21"/>
      <c r="H247" s="21"/>
      <c r="I247" s="19"/>
      <c r="J247" s="21"/>
      <c r="K247" s="20"/>
      <c r="L247" s="20"/>
      <c r="M247" s="14" t="str">
        <f aca="false">IF($B247="","",(G247-N(J247))*100*F247-N(H247))</f>
        <v/>
      </c>
      <c r="N247" s="15" t="str">
        <f aca="false">IF($B247="","",D247*100*F247)</f>
        <v/>
      </c>
      <c r="O247" s="16" t="str">
        <f aca="true">IF(OR($B247="",A247=""),"",MAX(1,IF(I247&lt;&gt;"",I247,IF(AND(K247&lt;&gt;"Open",E247&lt;&gt;""),E247,TODAY()))-A247))</f>
        <v/>
      </c>
      <c r="P247" s="17" t="str">
        <f aca="false">IF(OR($B247="",O247=""),"",IFERROR(M247/N247*365/O247,""))</f>
        <v/>
      </c>
      <c r="Q247" s="18" t="str">
        <f aca="false">IF(OR($B247="",A247=""),"",DATE(YEAR(A247),MONTH(A247),1))</f>
        <v/>
      </c>
    </row>
    <row r="248" customFormat="false" ht="15" hidden="false" customHeight="false" outlineLevel="0" collapsed="false">
      <c r="A248" s="19"/>
      <c r="B248" s="20"/>
      <c r="C248" s="20"/>
      <c r="D248" s="21"/>
      <c r="E248" s="19"/>
      <c r="F248" s="22"/>
      <c r="G248" s="21"/>
      <c r="H248" s="21"/>
      <c r="I248" s="19"/>
      <c r="J248" s="21"/>
      <c r="K248" s="20"/>
      <c r="L248" s="20"/>
      <c r="M248" s="14" t="str">
        <f aca="false">IF($B248="","",(G248-N(J248))*100*F248-N(H248))</f>
        <v/>
      </c>
      <c r="N248" s="15" t="str">
        <f aca="false">IF($B248="","",D248*100*F248)</f>
        <v/>
      </c>
      <c r="O248" s="16" t="str">
        <f aca="true">IF(OR($B248="",A248=""),"",MAX(1,IF(I248&lt;&gt;"",I248,IF(AND(K248&lt;&gt;"Open",E248&lt;&gt;""),E248,TODAY()))-A248))</f>
        <v/>
      </c>
      <c r="P248" s="17" t="str">
        <f aca="false">IF(OR($B248="",O248=""),"",IFERROR(M248/N248*365/O248,""))</f>
        <v/>
      </c>
      <c r="Q248" s="18" t="str">
        <f aca="false">IF(OR($B248="",A248=""),"",DATE(YEAR(A248),MONTH(A248),1))</f>
        <v/>
      </c>
    </row>
    <row r="249" customFormat="false" ht="15" hidden="false" customHeight="false" outlineLevel="0" collapsed="false">
      <c r="A249" s="19"/>
      <c r="B249" s="20"/>
      <c r="C249" s="20"/>
      <c r="D249" s="21"/>
      <c r="E249" s="19"/>
      <c r="F249" s="22"/>
      <c r="G249" s="21"/>
      <c r="H249" s="21"/>
      <c r="I249" s="19"/>
      <c r="J249" s="21"/>
      <c r="K249" s="20"/>
      <c r="L249" s="20"/>
      <c r="M249" s="14" t="str">
        <f aca="false">IF($B249="","",(G249-N(J249))*100*F249-N(H249))</f>
        <v/>
      </c>
      <c r="N249" s="15" t="str">
        <f aca="false">IF($B249="","",D249*100*F249)</f>
        <v/>
      </c>
      <c r="O249" s="16" t="str">
        <f aca="true">IF(OR($B249="",A249=""),"",MAX(1,IF(I249&lt;&gt;"",I249,IF(AND(K249&lt;&gt;"Open",E249&lt;&gt;""),E249,TODAY()))-A249))</f>
        <v/>
      </c>
      <c r="P249" s="17" t="str">
        <f aca="false">IF(OR($B249="",O249=""),"",IFERROR(M249/N249*365/O249,""))</f>
        <v/>
      </c>
      <c r="Q249" s="18" t="str">
        <f aca="false">IF(OR($B249="",A249=""),"",DATE(YEAR(A249),MONTH(A249),1))</f>
        <v/>
      </c>
    </row>
    <row r="250" customFormat="false" ht="15" hidden="false" customHeight="false" outlineLevel="0" collapsed="false">
      <c r="A250" s="19"/>
      <c r="B250" s="20"/>
      <c r="C250" s="20"/>
      <c r="D250" s="21"/>
      <c r="E250" s="19"/>
      <c r="F250" s="22"/>
      <c r="G250" s="21"/>
      <c r="H250" s="21"/>
      <c r="I250" s="19"/>
      <c r="J250" s="21"/>
      <c r="K250" s="20"/>
      <c r="L250" s="20"/>
      <c r="M250" s="14" t="str">
        <f aca="false">IF($B250="","",(G250-N(J250))*100*F250-N(H250))</f>
        <v/>
      </c>
      <c r="N250" s="15" t="str">
        <f aca="false">IF($B250="","",D250*100*F250)</f>
        <v/>
      </c>
      <c r="O250" s="16" t="str">
        <f aca="true">IF(OR($B250="",A250=""),"",MAX(1,IF(I250&lt;&gt;"",I250,IF(AND(K250&lt;&gt;"Open",E250&lt;&gt;""),E250,TODAY()))-A250))</f>
        <v/>
      </c>
      <c r="P250" s="17" t="str">
        <f aca="false">IF(OR($B250="",O250=""),"",IFERROR(M250/N250*365/O250,""))</f>
        <v/>
      </c>
      <c r="Q250" s="18" t="str">
        <f aca="false">IF(OR($B250="",A250=""),"",DATE(YEAR(A250),MONTH(A250),1))</f>
        <v/>
      </c>
    </row>
    <row r="251" customFormat="false" ht="15" hidden="false" customHeight="false" outlineLevel="0" collapsed="false">
      <c r="A251" s="19"/>
      <c r="B251" s="20"/>
      <c r="C251" s="20"/>
      <c r="D251" s="21"/>
      <c r="E251" s="19"/>
      <c r="F251" s="22"/>
      <c r="G251" s="21"/>
      <c r="H251" s="21"/>
      <c r="I251" s="19"/>
      <c r="J251" s="21"/>
      <c r="K251" s="20"/>
      <c r="L251" s="20"/>
      <c r="M251" s="14" t="str">
        <f aca="false">IF($B251="","",(G251-N(J251))*100*F251-N(H251))</f>
        <v/>
      </c>
      <c r="N251" s="15" t="str">
        <f aca="false">IF($B251="","",D251*100*F251)</f>
        <v/>
      </c>
      <c r="O251" s="16" t="str">
        <f aca="true">IF(OR($B251="",A251=""),"",MAX(1,IF(I251&lt;&gt;"",I251,IF(AND(K251&lt;&gt;"Open",E251&lt;&gt;""),E251,TODAY()))-A251))</f>
        <v/>
      </c>
      <c r="P251" s="17" t="str">
        <f aca="false">IF(OR($B251="",O251=""),"",IFERROR(M251/N251*365/O251,""))</f>
        <v/>
      </c>
      <c r="Q251" s="18" t="str">
        <f aca="false">IF(OR($B251="",A251=""),"",DATE(YEAR(A251),MONTH(A251),1))</f>
        <v/>
      </c>
    </row>
    <row r="252" customFormat="false" ht="15" hidden="false" customHeight="false" outlineLevel="0" collapsed="false">
      <c r="A252" s="19"/>
      <c r="B252" s="20"/>
      <c r="C252" s="20"/>
      <c r="D252" s="21"/>
      <c r="E252" s="19"/>
      <c r="F252" s="22"/>
      <c r="G252" s="21"/>
      <c r="H252" s="21"/>
      <c r="I252" s="19"/>
      <c r="J252" s="21"/>
      <c r="K252" s="20"/>
      <c r="L252" s="20"/>
      <c r="M252" s="14" t="str">
        <f aca="false">IF($B252="","",(G252-N(J252))*100*F252-N(H252))</f>
        <v/>
      </c>
      <c r="N252" s="15" t="str">
        <f aca="false">IF($B252="","",D252*100*F252)</f>
        <v/>
      </c>
      <c r="O252" s="16" t="str">
        <f aca="true">IF(OR($B252="",A252=""),"",MAX(1,IF(I252&lt;&gt;"",I252,IF(AND(K252&lt;&gt;"Open",E252&lt;&gt;""),E252,TODAY()))-A252))</f>
        <v/>
      </c>
      <c r="P252" s="17" t="str">
        <f aca="false">IF(OR($B252="",O252=""),"",IFERROR(M252/N252*365/O252,""))</f>
        <v/>
      </c>
      <c r="Q252" s="18" t="str">
        <f aca="false">IF(OR($B252="",A252=""),"",DATE(YEAR(A252),MONTH(A252),1))</f>
        <v/>
      </c>
    </row>
    <row r="253" customFormat="false" ht="15" hidden="false" customHeight="false" outlineLevel="0" collapsed="false">
      <c r="A253" s="19"/>
      <c r="B253" s="20"/>
      <c r="C253" s="20"/>
      <c r="D253" s="21"/>
      <c r="E253" s="19"/>
      <c r="F253" s="22"/>
      <c r="G253" s="21"/>
      <c r="H253" s="21"/>
      <c r="I253" s="19"/>
      <c r="J253" s="21"/>
      <c r="K253" s="20"/>
      <c r="L253" s="20"/>
      <c r="M253" s="14" t="str">
        <f aca="false">IF($B253="","",(G253-N(J253))*100*F253-N(H253))</f>
        <v/>
      </c>
      <c r="N253" s="15" t="str">
        <f aca="false">IF($B253="","",D253*100*F253)</f>
        <v/>
      </c>
      <c r="O253" s="16" t="str">
        <f aca="true">IF(OR($B253="",A253=""),"",MAX(1,IF(I253&lt;&gt;"",I253,IF(AND(K253&lt;&gt;"Open",E253&lt;&gt;""),E253,TODAY()))-A253))</f>
        <v/>
      </c>
      <c r="P253" s="17" t="str">
        <f aca="false">IF(OR($B253="",O253=""),"",IFERROR(M253/N253*365/O253,""))</f>
        <v/>
      </c>
      <c r="Q253" s="18" t="str">
        <f aca="false">IF(OR($B253="",A253=""),"",DATE(YEAR(A253),MONTH(A253),1))</f>
        <v/>
      </c>
    </row>
    <row r="254" customFormat="false" ht="15" hidden="false" customHeight="false" outlineLevel="0" collapsed="false">
      <c r="A254" s="19"/>
      <c r="B254" s="20"/>
      <c r="C254" s="20"/>
      <c r="D254" s="21"/>
      <c r="E254" s="19"/>
      <c r="F254" s="22"/>
      <c r="G254" s="21"/>
      <c r="H254" s="21"/>
      <c r="I254" s="19"/>
      <c r="J254" s="21"/>
      <c r="K254" s="20"/>
      <c r="L254" s="20"/>
      <c r="M254" s="14" t="str">
        <f aca="false">IF($B254="","",(G254-N(J254))*100*F254-N(H254))</f>
        <v/>
      </c>
      <c r="N254" s="15" t="str">
        <f aca="false">IF($B254="","",D254*100*F254)</f>
        <v/>
      </c>
      <c r="O254" s="16" t="str">
        <f aca="true">IF(OR($B254="",A254=""),"",MAX(1,IF(I254&lt;&gt;"",I254,IF(AND(K254&lt;&gt;"Open",E254&lt;&gt;""),E254,TODAY()))-A254))</f>
        <v/>
      </c>
      <c r="P254" s="17" t="str">
        <f aca="false">IF(OR($B254="",O254=""),"",IFERROR(M254/N254*365/O254,""))</f>
        <v/>
      </c>
      <c r="Q254" s="18" t="str">
        <f aca="false">IF(OR($B254="",A254=""),"",DATE(YEAR(A254),MONTH(A254),1))</f>
        <v/>
      </c>
    </row>
    <row r="255" customFormat="false" ht="15" hidden="false" customHeight="false" outlineLevel="0" collapsed="false">
      <c r="A255" s="19"/>
      <c r="B255" s="20"/>
      <c r="C255" s="20"/>
      <c r="D255" s="21"/>
      <c r="E255" s="19"/>
      <c r="F255" s="22"/>
      <c r="G255" s="21"/>
      <c r="H255" s="21"/>
      <c r="I255" s="19"/>
      <c r="J255" s="21"/>
      <c r="K255" s="20"/>
      <c r="L255" s="20"/>
      <c r="M255" s="14" t="str">
        <f aca="false">IF($B255="","",(G255-N(J255))*100*F255-N(H255))</f>
        <v/>
      </c>
      <c r="N255" s="15" t="str">
        <f aca="false">IF($B255="","",D255*100*F255)</f>
        <v/>
      </c>
      <c r="O255" s="16" t="str">
        <f aca="true">IF(OR($B255="",A255=""),"",MAX(1,IF(I255&lt;&gt;"",I255,IF(AND(K255&lt;&gt;"Open",E255&lt;&gt;""),E255,TODAY()))-A255))</f>
        <v/>
      </c>
      <c r="P255" s="17" t="str">
        <f aca="false">IF(OR($B255="",O255=""),"",IFERROR(M255/N255*365/O255,""))</f>
        <v/>
      </c>
      <c r="Q255" s="18" t="str">
        <f aca="false">IF(OR($B255="",A255=""),"",DATE(YEAR(A255),MONTH(A255),1))</f>
        <v/>
      </c>
    </row>
    <row r="256" customFormat="false" ht="15" hidden="false" customHeight="false" outlineLevel="0" collapsed="false">
      <c r="A256" s="19"/>
      <c r="B256" s="20"/>
      <c r="C256" s="20"/>
      <c r="D256" s="21"/>
      <c r="E256" s="19"/>
      <c r="F256" s="22"/>
      <c r="G256" s="21"/>
      <c r="H256" s="21"/>
      <c r="I256" s="19"/>
      <c r="J256" s="21"/>
      <c r="K256" s="20"/>
      <c r="L256" s="20"/>
      <c r="M256" s="14" t="str">
        <f aca="false">IF($B256="","",(G256-N(J256))*100*F256-N(H256))</f>
        <v/>
      </c>
      <c r="N256" s="15" t="str">
        <f aca="false">IF($B256="","",D256*100*F256)</f>
        <v/>
      </c>
      <c r="O256" s="16" t="str">
        <f aca="true">IF(OR($B256="",A256=""),"",MAX(1,IF(I256&lt;&gt;"",I256,IF(AND(K256&lt;&gt;"Open",E256&lt;&gt;""),E256,TODAY()))-A256))</f>
        <v/>
      </c>
      <c r="P256" s="17" t="str">
        <f aca="false">IF(OR($B256="",O256=""),"",IFERROR(M256/N256*365/O256,""))</f>
        <v/>
      </c>
      <c r="Q256" s="18" t="str">
        <f aca="false">IF(OR($B256="",A256=""),"",DATE(YEAR(A256),MONTH(A256),1))</f>
        <v/>
      </c>
    </row>
    <row r="257" customFormat="false" ht="15" hidden="false" customHeight="false" outlineLevel="0" collapsed="false">
      <c r="A257" s="19"/>
      <c r="B257" s="20"/>
      <c r="C257" s="20"/>
      <c r="D257" s="21"/>
      <c r="E257" s="19"/>
      <c r="F257" s="22"/>
      <c r="G257" s="21"/>
      <c r="H257" s="21"/>
      <c r="I257" s="19"/>
      <c r="J257" s="21"/>
      <c r="K257" s="20"/>
      <c r="L257" s="20"/>
      <c r="M257" s="14" t="str">
        <f aca="false">IF($B257="","",(G257-N(J257))*100*F257-N(H257))</f>
        <v/>
      </c>
      <c r="N257" s="15" t="str">
        <f aca="false">IF($B257="","",D257*100*F257)</f>
        <v/>
      </c>
      <c r="O257" s="16" t="str">
        <f aca="true">IF(OR($B257="",A257=""),"",MAX(1,IF(I257&lt;&gt;"",I257,IF(AND(K257&lt;&gt;"Open",E257&lt;&gt;""),E257,TODAY()))-A257))</f>
        <v/>
      </c>
      <c r="P257" s="17" t="str">
        <f aca="false">IF(OR($B257="",O257=""),"",IFERROR(M257/N257*365/O257,""))</f>
        <v/>
      </c>
      <c r="Q257" s="18" t="str">
        <f aca="false">IF(OR($B257="",A257=""),"",DATE(YEAR(A257),MONTH(A257),1))</f>
        <v/>
      </c>
    </row>
    <row r="258" customFormat="false" ht="15" hidden="false" customHeight="false" outlineLevel="0" collapsed="false">
      <c r="A258" s="19"/>
      <c r="B258" s="20"/>
      <c r="C258" s="20"/>
      <c r="D258" s="21"/>
      <c r="E258" s="19"/>
      <c r="F258" s="22"/>
      <c r="G258" s="21"/>
      <c r="H258" s="21"/>
      <c r="I258" s="19"/>
      <c r="J258" s="21"/>
      <c r="K258" s="20"/>
      <c r="L258" s="20"/>
      <c r="M258" s="14" t="str">
        <f aca="false">IF($B258="","",(G258-N(J258))*100*F258-N(H258))</f>
        <v/>
      </c>
      <c r="N258" s="15" t="str">
        <f aca="false">IF($B258="","",D258*100*F258)</f>
        <v/>
      </c>
      <c r="O258" s="16" t="str">
        <f aca="true">IF(OR($B258="",A258=""),"",MAX(1,IF(I258&lt;&gt;"",I258,IF(AND(K258&lt;&gt;"Open",E258&lt;&gt;""),E258,TODAY()))-A258))</f>
        <v/>
      </c>
      <c r="P258" s="17" t="str">
        <f aca="false">IF(OR($B258="",O258=""),"",IFERROR(M258/N258*365/O258,""))</f>
        <v/>
      </c>
      <c r="Q258" s="18" t="str">
        <f aca="false">IF(OR($B258="",A258=""),"",DATE(YEAR(A258),MONTH(A258),1))</f>
        <v/>
      </c>
    </row>
    <row r="259" customFormat="false" ht="15" hidden="false" customHeight="false" outlineLevel="0" collapsed="false">
      <c r="A259" s="19"/>
      <c r="B259" s="20"/>
      <c r="C259" s="20"/>
      <c r="D259" s="21"/>
      <c r="E259" s="19"/>
      <c r="F259" s="22"/>
      <c r="G259" s="21"/>
      <c r="H259" s="21"/>
      <c r="I259" s="19"/>
      <c r="J259" s="21"/>
      <c r="K259" s="20"/>
      <c r="L259" s="20"/>
      <c r="M259" s="14" t="str">
        <f aca="false">IF($B259="","",(G259-N(J259))*100*F259-N(H259))</f>
        <v/>
      </c>
      <c r="N259" s="15" t="str">
        <f aca="false">IF($B259="","",D259*100*F259)</f>
        <v/>
      </c>
      <c r="O259" s="16" t="str">
        <f aca="true">IF(OR($B259="",A259=""),"",MAX(1,IF(I259&lt;&gt;"",I259,IF(AND(K259&lt;&gt;"Open",E259&lt;&gt;""),E259,TODAY()))-A259))</f>
        <v/>
      </c>
      <c r="P259" s="17" t="str">
        <f aca="false">IF(OR($B259="",O259=""),"",IFERROR(M259/N259*365/O259,""))</f>
        <v/>
      </c>
      <c r="Q259" s="18" t="str">
        <f aca="false">IF(OR($B259="",A259=""),"",DATE(YEAR(A259),MONTH(A259),1))</f>
        <v/>
      </c>
    </row>
    <row r="260" customFormat="false" ht="15" hidden="false" customHeight="false" outlineLevel="0" collapsed="false">
      <c r="A260" s="19"/>
      <c r="B260" s="20"/>
      <c r="C260" s="20"/>
      <c r="D260" s="21"/>
      <c r="E260" s="19"/>
      <c r="F260" s="22"/>
      <c r="G260" s="21"/>
      <c r="H260" s="21"/>
      <c r="I260" s="19"/>
      <c r="J260" s="21"/>
      <c r="K260" s="20"/>
      <c r="L260" s="20"/>
      <c r="M260" s="14" t="str">
        <f aca="false">IF($B260="","",(G260-N(J260))*100*F260-N(H260))</f>
        <v/>
      </c>
      <c r="N260" s="15" t="str">
        <f aca="false">IF($B260="","",D260*100*F260)</f>
        <v/>
      </c>
      <c r="O260" s="16" t="str">
        <f aca="true">IF(OR($B260="",A260=""),"",MAX(1,IF(I260&lt;&gt;"",I260,IF(AND(K260&lt;&gt;"Open",E260&lt;&gt;""),E260,TODAY()))-A260))</f>
        <v/>
      </c>
      <c r="P260" s="17" t="str">
        <f aca="false">IF(OR($B260="",O260=""),"",IFERROR(M260/N260*365/O260,""))</f>
        <v/>
      </c>
      <c r="Q260" s="18" t="str">
        <f aca="false">IF(OR($B260="",A260=""),"",DATE(YEAR(A260),MONTH(A260),1))</f>
        <v/>
      </c>
    </row>
    <row r="261" customFormat="false" ht="15" hidden="false" customHeight="false" outlineLevel="0" collapsed="false">
      <c r="A261" s="19"/>
      <c r="B261" s="20"/>
      <c r="C261" s="20"/>
      <c r="D261" s="21"/>
      <c r="E261" s="19"/>
      <c r="F261" s="22"/>
      <c r="G261" s="21"/>
      <c r="H261" s="21"/>
      <c r="I261" s="19"/>
      <c r="J261" s="21"/>
      <c r="K261" s="20"/>
      <c r="L261" s="20"/>
      <c r="M261" s="14" t="str">
        <f aca="false">IF($B261="","",(G261-N(J261))*100*F261-N(H261))</f>
        <v/>
      </c>
      <c r="N261" s="15" t="str">
        <f aca="false">IF($B261="","",D261*100*F261)</f>
        <v/>
      </c>
      <c r="O261" s="16" t="str">
        <f aca="true">IF(OR($B261="",A261=""),"",MAX(1,IF(I261&lt;&gt;"",I261,IF(AND(K261&lt;&gt;"Open",E261&lt;&gt;""),E261,TODAY()))-A261))</f>
        <v/>
      </c>
      <c r="P261" s="17" t="str">
        <f aca="false">IF(OR($B261="",O261=""),"",IFERROR(M261/N261*365/O261,""))</f>
        <v/>
      </c>
      <c r="Q261" s="18" t="str">
        <f aca="false">IF(OR($B261="",A261=""),"",DATE(YEAR(A261),MONTH(A261),1))</f>
        <v/>
      </c>
    </row>
    <row r="262" customFormat="false" ht="15" hidden="false" customHeight="false" outlineLevel="0" collapsed="false">
      <c r="A262" s="19"/>
      <c r="B262" s="20"/>
      <c r="C262" s="20"/>
      <c r="D262" s="21"/>
      <c r="E262" s="19"/>
      <c r="F262" s="22"/>
      <c r="G262" s="21"/>
      <c r="H262" s="21"/>
      <c r="I262" s="19"/>
      <c r="J262" s="21"/>
      <c r="K262" s="20"/>
      <c r="L262" s="20"/>
      <c r="M262" s="14" t="str">
        <f aca="false">IF($B262="","",(G262-N(J262))*100*F262-N(H262))</f>
        <v/>
      </c>
      <c r="N262" s="15" t="str">
        <f aca="false">IF($B262="","",D262*100*F262)</f>
        <v/>
      </c>
      <c r="O262" s="16" t="str">
        <f aca="true">IF(OR($B262="",A262=""),"",MAX(1,IF(I262&lt;&gt;"",I262,IF(AND(K262&lt;&gt;"Open",E262&lt;&gt;""),E262,TODAY()))-A262))</f>
        <v/>
      </c>
      <c r="P262" s="17" t="str">
        <f aca="false">IF(OR($B262="",O262=""),"",IFERROR(M262/N262*365/O262,""))</f>
        <v/>
      </c>
      <c r="Q262" s="18" t="str">
        <f aca="false">IF(OR($B262="",A262=""),"",DATE(YEAR(A262),MONTH(A262),1))</f>
        <v/>
      </c>
    </row>
    <row r="263" customFormat="false" ht="15" hidden="false" customHeight="false" outlineLevel="0" collapsed="false">
      <c r="A263" s="19"/>
      <c r="B263" s="20"/>
      <c r="C263" s="20"/>
      <c r="D263" s="21"/>
      <c r="E263" s="19"/>
      <c r="F263" s="22"/>
      <c r="G263" s="21"/>
      <c r="H263" s="21"/>
      <c r="I263" s="19"/>
      <c r="J263" s="21"/>
      <c r="K263" s="20"/>
      <c r="L263" s="20"/>
      <c r="M263" s="14" t="str">
        <f aca="false">IF($B263="","",(G263-N(J263))*100*F263-N(H263))</f>
        <v/>
      </c>
      <c r="N263" s="15" t="str">
        <f aca="false">IF($B263="","",D263*100*F263)</f>
        <v/>
      </c>
      <c r="O263" s="16" t="str">
        <f aca="true">IF(OR($B263="",A263=""),"",MAX(1,IF(I263&lt;&gt;"",I263,IF(AND(K263&lt;&gt;"Open",E263&lt;&gt;""),E263,TODAY()))-A263))</f>
        <v/>
      </c>
      <c r="P263" s="17" t="str">
        <f aca="false">IF(OR($B263="",O263=""),"",IFERROR(M263/N263*365/O263,""))</f>
        <v/>
      </c>
      <c r="Q263" s="18" t="str">
        <f aca="false">IF(OR($B263="",A263=""),"",DATE(YEAR(A263),MONTH(A263),1))</f>
        <v/>
      </c>
    </row>
    <row r="264" customFormat="false" ht="15" hidden="false" customHeight="false" outlineLevel="0" collapsed="false">
      <c r="A264" s="19"/>
      <c r="B264" s="20"/>
      <c r="C264" s="20"/>
      <c r="D264" s="21"/>
      <c r="E264" s="19"/>
      <c r="F264" s="22"/>
      <c r="G264" s="21"/>
      <c r="H264" s="21"/>
      <c r="I264" s="19"/>
      <c r="J264" s="21"/>
      <c r="K264" s="20"/>
      <c r="L264" s="20"/>
      <c r="M264" s="14" t="str">
        <f aca="false">IF($B264="","",(G264-N(J264))*100*F264-N(H264))</f>
        <v/>
      </c>
      <c r="N264" s="15" t="str">
        <f aca="false">IF($B264="","",D264*100*F264)</f>
        <v/>
      </c>
      <c r="O264" s="16" t="str">
        <f aca="true">IF(OR($B264="",A264=""),"",MAX(1,IF(I264&lt;&gt;"",I264,IF(AND(K264&lt;&gt;"Open",E264&lt;&gt;""),E264,TODAY()))-A264))</f>
        <v/>
      </c>
      <c r="P264" s="17" t="str">
        <f aca="false">IF(OR($B264="",O264=""),"",IFERROR(M264/N264*365/O264,""))</f>
        <v/>
      </c>
      <c r="Q264" s="18" t="str">
        <f aca="false">IF(OR($B264="",A264=""),"",DATE(YEAR(A264),MONTH(A264),1))</f>
        <v/>
      </c>
    </row>
    <row r="265" customFormat="false" ht="15" hidden="false" customHeight="false" outlineLevel="0" collapsed="false">
      <c r="A265" s="19"/>
      <c r="B265" s="20"/>
      <c r="C265" s="20"/>
      <c r="D265" s="21"/>
      <c r="E265" s="19"/>
      <c r="F265" s="22"/>
      <c r="G265" s="21"/>
      <c r="H265" s="21"/>
      <c r="I265" s="19"/>
      <c r="J265" s="21"/>
      <c r="K265" s="20"/>
      <c r="L265" s="20"/>
      <c r="M265" s="14" t="str">
        <f aca="false">IF($B265="","",(G265-N(J265))*100*F265-N(H265))</f>
        <v/>
      </c>
      <c r="N265" s="15" t="str">
        <f aca="false">IF($B265="","",D265*100*F265)</f>
        <v/>
      </c>
      <c r="O265" s="16" t="str">
        <f aca="true">IF(OR($B265="",A265=""),"",MAX(1,IF(I265&lt;&gt;"",I265,IF(AND(K265&lt;&gt;"Open",E265&lt;&gt;""),E265,TODAY()))-A265))</f>
        <v/>
      </c>
      <c r="P265" s="17" t="str">
        <f aca="false">IF(OR($B265="",O265=""),"",IFERROR(M265/N265*365/O265,""))</f>
        <v/>
      </c>
      <c r="Q265" s="18" t="str">
        <f aca="false">IF(OR($B265="",A265=""),"",DATE(YEAR(A265),MONTH(A265),1))</f>
        <v/>
      </c>
    </row>
    <row r="266" customFormat="false" ht="15" hidden="false" customHeight="false" outlineLevel="0" collapsed="false">
      <c r="A266" s="19"/>
      <c r="B266" s="20"/>
      <c r="C266" s="20"/>
      <c r="D266" s="21"/>
      <c r="E266" s="19"/>
      <c r="F266" s="22"/>
      <c r="G266" s="21"/>
      <c r="H266" s="21"/>
      <c r="I266" s="19"/>
      <c r="J266" s="21"/>
      <c r="K266" s="20"/>
      <c r="L266" s="20"/>
      <c r="M266" s="14" t="str">
        <f aca="false">IF($B266="","",(G266-N(J266))*100*F266-N(H266))</f>
        <v/>
      </c>
      <c r="N266" s="15" t="str">
        <f aca="false">IF($B266="","",D266*100*F266)</f>
        <v/>
      </c>
      <c r="O266" s="16" t="str">
        <f aca="true">IF(OR($B266="",A266=""),"",MAX(1,IF(I266&lt;&gt;"",I266,IF(AND(K266&lt;&gt;"Open",E266&lt;&gt;""),E266,TODAY()))-A266))</f>
        <v/>
      </c>
      <c r="P266" s="17" t="str">
        <f aca="false">IF(OR($B266="",O266=""),"",IFERROR(M266/N266*365/O266,""))</f>
        <v/>
      </c>
      <c r="Q266" s="18" t="str">
        <f aca="false">IF(OR($B266="",A266=""),"",DATE(YEAR(A266),MONTH(A266),1))</f>
        <v/>
      </c>
    </row>
    <row r="267" customFormat="false" ht="15" hidden="false" customHeight="false" outlineLevel="0" collapsed="false">
      <c r="A267" s="19"/>
      <c r="B267" s="20"/>
      <c r="C267" s="20"/>
      <c r="D267" s="21"/>
      <c r="E267" s="19"/>
      <c r="F267" s="22"/>
      <c r="G267" s="21"/>
      <c r="H267" s="21"/>
      <c r="I267" s="19"/>
      <c r="J267" s="21"/>
      <c r="K267" s="20"/>
      <c r="L267" s="20"/>
      <c r="M267" s="14" t="str">
        <f aca="false">IF($B267="","",(G267-N(J267))*100*F267-N(H267))</f>
        <v/>
      </c>
      <c r="N267" s="15" t="str">
        <f aca="false">IF($B267="","",D267*100*F267)</f>
        <v/>
      </c>
      <c r="O267" s="16" t="str">
        <f aca="true">IF(OR($B267="",A267=""),"",MAX(1,IF(I267&lt;&gt;"",I267,IF(AND(K267&lt;&gt;"Open",E267&lt;&gt;""),E267,TODAY()))-A267))</f>
        <v/>
      </c>
      <c r="P267" s="17" t="str">
        <f aca="false">IF(OR($B267="",O267=""),"",IFERROR(M267/N267*365/O267,""))</f>
        <v/>
      </c>
      <c r="Q267" s="18" t="str">
        <f aca="false">IF(OR($B267="",A267=""),"",DATE(YEAR(A267),MONTH(A267),1))</f>
        <v/>
      </c>
    </row>
    <row r="268" customFormat="false" ht="15" hidden="false" customHeight="false" outlineLevel="0" collapsed="false">
      <c r="A268" s="19"/>
      <c r="B268" s="20"/>
      <c r="C268" s="20"/>
      <c r="D268" s="21"/>
      <c r="E268" s="19"/>
      <c r="F268" s="22"/>
      <c r="G268" s="21"/>
      <c r="H268" s="21"/>
      <c r="I268" s="19"/>
      <c r="J268" s="21"/>
      <c r="K268" s="20"/>
      <c r="L268" s="20"/>
      <c r="M268" s="14" t="str">
        <f aca="false">IF($B268="","",(G268-N(J268))*100*F268-N(H268))</f>
        <v/>
      </c>
      <c r="N268" s="15" t="str">
        <f aca="false">IF($B268="","",D268*100*F268)</f>
        <v/>
      </c>
      <c r="O268" s="16" t="str">
        <f aca="true">IF(OR($B268="",A268=""),"",MAX(1,IF(I268&lt;&gt;"",I268,IF(AND(K268&lt;&gt;"Open",E268&lt;&gt;""),E268,TODAY()))-A268))</f>
        <v/>
      </c>
      <c r="P268" s="17" t="str">
        <f aca="false">IF(OR($B268="",O268=""),"",IFERROR(M268/N268*365/O268,""))</f>
        <v/>
      </c>
      <c r="Q268" s="18" t="str">
        <f aca="false">IF(OR($B268="",A268=""),"",DATE(YEAR(A268),MONTH(A268),1))</f>
        <v/>
      </c>
    </row>
    <row r="269" customFormat="false" ht="15" hidden="false" customHeight="false" outlineLevel="0" collapsed="false">
      <c r="A269" s="19"/>
      <c r="B269" s="20"/>
      <c r="C269" s="20"/>
      <c r="D269" s="21"/>
      <c r="E269" s="19"/>
      <c r="F269" s="22"/>
      <c r="G269" s="21"/>
      <c r="H269" s="21"/>
      <c r="I269" s="19"/>
      <c r="J269" s="21"/>
      <c r="K269" s="20"/>
      <c r="L269" s="20"/>
      <c r="M269" s="14" t="str">
        <f aca="false">IF($B269="","",(G269-N(J269))*100*F269-N(H269))</f>
        <v/>
      </c>
      <c r="N269" s="15" t="str">
        <f aca="false">IF($B269="","",D269*100*F269)</f>
        <v/>
      </c>
      <c r="O269" s="16" t="str">
        <f aca="true">IF(OR($B269="",A269=""),"",MAX(1,IF(I269&lt;&gt;"",I269,IF(AND(K269&lt;&gt;"Open",E269&lt;&gt;""),E269,TODAY()))-A269))</f>
        <v/>
      </c>
      <c r="P269" s="17" t="str">
        <f aca="false">IF(OR($B269="",O269=""),"",IFERROR(M269/N269*365/O269,""))</f>
        <v/>
      </c>
      <c r="Q269" s="18" t="str">
        <f aca="false">IF(OR($B269="",A269=""),"",DATE(YEAR(A269),MONTH(A269),1))</f>
        <v/>
      </c>
    </row>
    <row r="270" customFormat="false" ht="15" hidden="false" customHeight="false" outlineLevel="0" collapsed="false">
      <c r="A270" s="19"/>
      <c r="B270" s="20"/>
      <c r="C270" s="20"/>
      <c r="D270" s="21"/>
      <c r="E270" s="19"/>
      <c r="F270" s="22"/>
      <c r="G270" s="21"/>
      <c r="H270" s="21"/>
      <c r="I270" s="19"/>
      <c r="J270" s="21"/>
      <c r="K270" s="20"/>
      <c r="L270" s="20"/>
      <c r="M270" s="14" t="str">
        <f aca="false">IF($B270="","",(G270-N(J270))*100*F270-N(H270))</f>
        <v/>
      </c>
      <c r="N270" s="15" t="str">
        <f aca="false">IF($B270="","",D270*100*F270)</f>
        <v/>
      </c>
      <c r="O270" s="16" t="str">
        <f aca="true">IF(OR($B270="",A270=""),"",MAX(1,IF(I270&lt;&gt;"",I270,IF(AND(K270&lt;&gt;"Open",E270&lt;&gt;""),E270,TODAY()))-A270))</f>
        <v/>
      </c>
      <c r="P270" s="17" t="str">
        <f aca="false">IF(OR($B270="",O270=""),"",IFERROR(M270/N270*365/O270,""))</f>
        <v/>
      </c>
      <c r="Q270" s="18" t="str">
        <f aca="false">IF(OR($B270="",A270=""),"",DATE(YEAR(A270),MONTH(A270),1))</f>
        <v/>
      </c>
    </row>
    <row r="271" customFormat="false" ht="15" hidden="false" customHeight="false" outlineLevel="0" collapsed="false">
      <c r="A271" s="19"/>
      <c r="B271" s="20"/>
      <c r="C271" s="20"/>
      <c r="D271" s="21"/>
      <c r="E271" s="19"/>
      <c r="F271" s="22"/>
      <c r="G271" s="21"/>
      <c r="H271" s="21"/>
      <c r="I271" s="19"/>
      <c r="J271" s="21"/>
      <c r="K271" s="20"/>
      <c r="L271" s="20"/>
      <c r="M271" s="14" t="str">
        <f aca="false">IF($B271="","",(G271-N(J271))*100*F271-N(H271))</f>
        <v/>
      </c>
      <c r="N271" s="15" t="str">
        <f aca="false">IF($B271="","",D271*100*F271)</f>
        <v/>
      </c>
      <c r="O271" s="16" t="str">
        <f aca="true">IF(OR($B271="",A271=""),"",MAX(1,IF(I271&lt;&gt;"",I271,IF(AND(K271&lt;&gt;"Open",E271&lt;&gt;""),E271,TODAY()))-A271))</f>
        <v/>
      </c>
      <c r="P271" s="17" t="str">
        <f aca="false">IF(OR($B271="",O271=""),"",IFERROR(M271/N271*365/O271,""))</f>
        <v/>
      </c>
      <c r="Q271" s="18" t="str">
        <f aca="false">IF(OR($B271="",A271=""),"",DATE(YEAR(A271),MONTH(A271),1))</f>
        <v/>
      </c>
    </row>
    <row r="272" customFormat="false" ht="15" hidden="false" customHeight="false" outlineLevel="0" collapsed="false">
      <c r="A272" s="19"/>
      <c r="B272" s="20"/>
      <c r="C272" s="20"/>
      <c r="D272" s="21"/>
      <c r="E272" s="19"/>
      <c r="F272" s="22"/>
      <c r="G272" s="21"/>
      <c r="H272" s="21"/>
      <c r="I272" s="19"/>
      <c r="J272" s="21"/>
      <c r="K272" s="20"/>
      <c r="L272" s="20"/>
      <c r="M272" s="14" t="str">
        <f aca="false">IF($B272="","",(G272-N(J272))*100*F272-N(H272))</f>
        <v/>
      </c>
      <c r="N272" s="15" t="str">
        <f aca="false">IF($B272="","",D272*100*F272)</f>
        <v/>
      </c>
      <c r="O272" s="16" t="str">
        <f aca="true">IF(OR($B272="",A272=""),"",MAX(1,IF(I272&lt;&gt;"",I272,IF(AND(K272&lt;&gt;"Open",E272&lt;&gt;""),E272,TODAY()))-A272))</f>
        <v/>
      </c>
      <c r="P272" s="17" t="str">
        <f aca="false">IF(OR($B272="",O272=""),"",IFERROR(M272/N272*365/O272,""))</f>
        <v/>
      </c>
      <c r="Q272" s="18" t="str">
        <f aca="false">IF(OR($B272="",A272=""),"",DATE(YEAR(A272),MONTH(A272),1))</f>
        <v/>
      </c>
    </row>
    <row r="273" customFormat="false" ht="15" hidden="false" customHeight="false" outlineLevel="0" collapsed="false">
      <c r="A273" s="19"/>
      <c r="B273" s="20"/>
      <c r="C273" s="20"/>
      <c r="D273" s="21"/>
      <c r="E273" s="19"/>
      <c r="F273" s="22"/>
      <c r="G273" s="21"/>
      <c r="H273" s="21"/>
      <c r="I273" s="19"/>
      <c r="J273" s="21"/>
      <c r="K273" s="20"/>
      <c r="L273" s="20"/>
      <c r="M273" s="14" t="str">
        <f aca="false">IF($B273="","",(G273-N(J273))*100*F273-N(H273))</f>
        <v/>
      </c>
      <c r="N273" s="15" t="str">
        <f aca="false">IF($B273="","",D273*100*F273)</f>
        <v/>
      </c>
      <c r="O273" s="16" t="str">
        <f aca="true">IF(OR($B273="",A273=""),"",MAX(1,IF(I273&lt;&gt;"",I273,IF(AND(K273&lt;&gt;"Open",E273&lt;&gt;""),E273,TODAY()))-A273))</f>
        <v/>
      </c>
      <c r="P273" s="17" t="str">
        <f aca="false">IF(OR($B273="",O273=""),"",IFERROR(M273/N273*365/O273,""))</f>
        <v/>
      </c>
      <c r="Q273" s="18" t="str">
        <f aca="false">IF(OR($B273="",A273=""),"",DATE(YEAR(A273),MONTH(A273),1))</f>
        <v/>
      </c>
    </row>
    <row r="274" customFormat="false" ht="15" hidden="false" customHeight="false" outlineLevel="0" collapsed="false">
      <c r="A274" s="19"/>
      <c r="B274" s="20"/>
      <c r="C274" s="20"/>
      <c r="D274" s="21"/>
      <c r="E274" s="19"/>
      <c r="F274" s="22"/>
      <c r="G274" s="21"/>
      <c r="H274" s="21"/>
      <c r="I274" s="19"/>
      <c r="J274" s="21"/>
      <c r="K274" s="20"/>
      <c r="L274" s="20"/>
      <c r="M274" s="14" t="str">
        <f aca="false">IF($B274="","",(G274-N(J274))*100*F274-N(H274))</f>
        <v/>
      </c>
      <c r="N274" s="15" t="str">
        <f aca="false">IF($B274="","",D274*100*F274)</f>
        <v/>
      </c>
      <c r="O274" s="16" t="str">
        <f aca="true">IF(OR($B274="",A274=""),"",MAX(1,IF(I274&lt;&gt;"",I274,IF(AND(K274&lt;&gt;"Open",E274&lt;&gt;""),E274,TODAY()))-A274))</f>
        <v/>
      </c>
      <c r="P274" s="17" t="str">
        <f aca="false">IF(OR($B274="",O274=""),"",IFERROR(M274/N274*365/O274,""))</f>
        <v/>
      </c>
      <c r="Q274" s="18" t="str">
        <f aca="false">IF(OR($B274="",A274=""),"",DATE(YEAR(A274),MONTH(A274),1))</f>
        <v/>
      </c>
    </row>
    <row r="275" customFormat="false" ht="15" hidden="false" customHeight="false" outlineLevel="0" collapsed="false">
      <c r="A275" s="19"/>
      <c r="B275" s="20"/>
      <c r="C275" s="20"/>
      <c r="D275" s="21"/>
      <c r="E275" s="19"/>
      <c r="F275" s="22"/>
      <c r="G275" s="21"/>
      <c r="H275" s="21"/>
      <c r="I275" s="19"/>
      <c r="J275" s="21"/>
      <c r="K275" s="20"/>
      <c r="L275" s="20"/>
      <c r="M275" s="14" t="str">
        <f aca="false">IF($B275="","",(G275-N(J275))*100*F275-N(H275))</f>
        <v/>
      </c>
      <c r="N275" s="15" t="str">
        <f aca="false">IF($B275="","",D275*100*F275)</f>
        <v/>
      </c>
      <c r="O275" s="16" t="str">
        <f aca="true">IF(OR($B275="",A275=""),"",MAX(1,IF(I275&lt;&gt;"",I275,IF(AND(K275&lt;&gt;"Open",E275&lt;&gt;""),E275,TODAY()))-A275))</f>
        <v/>
      </c>
      <c r="P275" s="17" t="str">
        <f aca="false">IF(OR($B275="",O275=""),"",IFERROR(M275/N275*365/O275,""))</f>
        <v/>
      </c>
      <c r="Q275" s="18" t="str">
        <f aca="false">IF(OR($B275="",A275=""),"",DATE(YEAR(A275),MONTH(A275),1))</f>
        <v/>
      </c>
    </row>
    <row r="276" customFormat="false" ht="15" hidden="false" customHeight="false" outlineLevel="0" collapsed="false">
      <c r="A276" s="19"/>
      <c r="B276" s="20"/>
      <c r="C276" s="20"/>
      <c r="D276" s="21"/>
      <c r="E276" s="19"/>
      <c r="F276" s="22"/>
      <c r="G276" s="21"/>
      <c r="H276" s="21"/>
      <c r="I276" s="19"/>
      <c r="J276" s="21"/>
      <c r="K276" s="20"/>
      <c r="L276" s="20"/>
      <c r="M276" s="14" t="str">
        <f aca="false">IF($B276="","",(G276-N(J276))*100*F276-N(H276))</f>
        <v/>
      </c>
      <c r="N276" s="15" t="str">
        <f aca="false">IF($B276="","",D276*100*F276)</f>
        <v/>
      </c>
      <c r="O276" s="16" t="str">
        <f aca="true">IF(OR($B276="",A276=""),"",MAX(1,IF(I276&lt;&gt;"",I276,IF(AND(K276&lt;&gt;"Open",E276&lt;&gt;""),E276,TODAY()))-A276))</f>
        <v/>
      </c>
      <c r="P276" s="17" t="str">
        <f aca="false">IF(OR($B276="",O276=""),"",IFERROR(M276/N276*365/O276,""))</f>
        <v/>
      </c>
      <c r="Q276" s="18" t="str">
        <f aca="false">IF(OR($B276="",A276=""),"",DATE(YEAR(A276),MONTH(A276),1))</f>
        <v/>
      </c>
    </row>
    <row r="277" customFormat="false" ht="15" hidden="false" customHeight="false" outlineLevel="0" collapsed="false">
      <c r="A277" s="19"/>
      <c r="B277" s="20"/>
      <c r="C277" s="20"/>
      <c r="D277" s="21"/>
      <c r="E277" s="19"/>
      <c r="F277" s="22"/>
      <c r="G277" s="21"/>
      <c r="H277" s="21"/>
      <c r="I277" s="19"/>
      <c r="J277" s="21"/>
      <c r="K277" s="20"/>
      <c r="L277" s="20"/>
      <c r="M277" s="14" t="str">
        <f aca="false">IF($B277="","",(G277-N(J277))*100*F277-N(H277))</f>
        <v/>
      </c>
      <c r="N277" s="15" t="str">
        <f aca="false">IF($B277="","",D277*100*F277)</f>
        <v/>
      </c>
      <c r="O277" s="16" t="str">
        <f aca="true">IF(OR($B277="",A277=""),"",MAX(1,IF(I277&lt;&gt;"",I277,IF(AND(K277&lt;&gt;"Open",E277&lt;&gt;""),E277,TODAY()))-A277))</f>
        <v/>
      </c>
      <c r="P277" s="17" t="str">
        <f aca="false">IF(OR($B277="",O277=""),"",IFERROR(M277/N277*365/O277,""))</f>
        <v/>
      </c>
      <c r="Q277" s="18" t="str">
        <f aca="false">IF(OR($B277="",A277=""),"",DATE(YEAR(A277),MONTH(A277),1))</f>
        <v/>
      </c>
    </row>
    <row r="278" customFormat="false" ht="15" hidden="false" customHeight="false" outlineLevel="0" collapsed="false">
      <c r="A278" s="19"/>
      <c r="B278" s="20"/>
      <c r="C278" s="20"/>
      <c r="D278" s="21"/>
      <c r="E278" s="19"/>
      <c r="F278" s="22"/>
      <c r="G278" s="21"/>
      <c r="H278" s="21"/>
      <c r="I278" s="19"/>
      <c r="J278" s="21"/>
      <c r="K278" s="20"/>
      <c r="L278" s="20"/>
      <c r="M278" s="14" t="str">
        <f aca="false">IF($B278="","",(G278-N(J278))*100*F278-N(H278))</f>
        <v/>
      </c>
      <c r="N278" s="15" t="str">
        <f aca="false">IF($B278="","",D278*100*F278)</f>
        <v/>
      </c>
      <c r="O278" s="16" t="str">
        <f aca="true">IF(OR($B278="",A278=""),"",MAX(1,IF(I278&lt;&gt;"",I278,IF(AND(K278&lt;&gt;"Open",E278&lt;&gt;""),E278,TODAY()))-A278))</f>
        <v/>
      </c>
      <c r="P278" s="17" t="str">
        <f aca="false">IF(OR($B278="",O278=""),"",IFERROR(M278/N278*365/O278,""))</f>
        <v/>
      </c>
      <c r="Q278" s="18" t="str">
        <f aca="false">IF(OR($B278="",A278=""),"",DATE(YEAR(A278),MONTH(A278),1))</f>
        <v/>
      </c>
    </row>
    <row r="279" customFormat="false" ht="15" hidden="false" customHeight="false" outlineLevel="0" collapsed="false">
      <c r="A279" s="19"/>
      <c r="B279" s="20"/>
      <c r="C279" s="20"/>
      <c r="D279" s="21"/>
      <c r="E279" s="19"/>
      <c r="F279" s="22"/>
      <c r="G279" s="21"/>
      <c r="H279" s="21"/>
      <c r="I279" s="19"/>
      <c r="J279" s="21"/>
      <c r="K279" s="20"/>
      <c r="L279" s="20"/>
      <c r="M279" s="14" t="str">
        <f aca="false">IF($B279="","",(G279-N(J279))*100*F279-N(H279))</f>
        <v/>
      </c>
      <c r="N279" s="15" t="str">
        <f aca="false">IF($B279="","",D279*100*F279)</f>
        <v/>
      </c>
      <c r="O279" s="16" t="str">
        <f aca="true">IF(OR($B279="",A279=""),"",MAX(1,IF(I279&lt;&gt;"",I279,IF(AND(K279&lt;&gt;"Open",E279&lt;&gt;""),E279,TODAY()))-A279))</f>
        <v/>
      </c>
      <c r="P279" s="17" t="str">
        <f aca="false">IF(OR($B279="",O279=""),"",IFERROR(M279/N279*365/O279,""))</f>
        <v/>
      </c>
      <c r="Q279" s="18" t="str">
        <f aca="false">IF(OR($B279="",A279=""),"",DATE(YEAR(A279),MONTH(A279),1))</f>
        <v/>
      </c>
    </row>
    <row r="280" customFormat="false" ht="15" hidden="false" customHeight="false" outlineLevel="0" collapsed="false">
      <c r="A280" s="19"/>
      <c r="B280" s="20"/>
      <c r="C280" s="20"/>
      <c r="D280" s="21"/>
      <c r="E280" s="19"/>
      <c r="F280" s="22"/>
      <c r="G280" s="21"/>
      <c r="H280" s="21"/>
      <c r="I280" s="19"/>
      <c r="J280" s="21"/>
      <c r="K280" s="20"/>
      <c r="L280" s="20"/>
      <c r="M280" s="14" t="str">
        <f aca="false">IF($B280="","",(G280-N(J280))*100*F280-N(H280))</f>
        <v/>
      </c>
      <c r="N280" s="15" t="str">
        <f aca="false">IF($B280="","",D280*100*F280)</f>
        <v/>
      </c>
      <c r="O280" s="16" t="str">
        <f aca="true">IF(OR($B280="",A280=""),"",MAX(1,IF(I280&lt;&gt;"",I280,IF(AND(K280&lt;&gt;"Open",E280&lt;&gt;""),E280,TODAY()))-A280))</f>
        <v/>
      </c>
      <c r="P280" s="17" t="str">
        <f aca="false">IF(OR($B280="",O280=""),"",IFERROR(M280/N280*365/O280,""))</f>
        <v/>
      </c>
      <c r="Q280" s="18" t="str">
        <f aca="false">IF(OR($B280="",A280=""),"",DATE(YEAR(A280),MONTH(A280),1))</f>
        <v/>
      </c>
    </row>
    <row r="281" customFormat="false" ht="15" hidden="false" customHeight="false" outlineLevel="0" collapsed="false">
      <c r="A281" s="19"/>
      <c r="B281" s="20"/>
      <c r="C281" s="20"/>
      <c r="D281" s="21"/>
      <c r="E281" s="19"/>
      <c r="F281" s="22"/>
      <c r="G281" s="21"/>
      <c r="H281" s="21"/>
      <c r="I281" s="19"/>
      <c r="J281" s="21"/>
      <c r="K281" s="20"/>
      <c r="L281" s="20"/>
      <c r="M281" s="14" t="str">
        <f aca="false">IF($B281="","",(G281-N(J281))*100*F281-N(H281))</f>
        <v/>
      </c>
      <c r="N281" s="15" t="str">
        <f aca="false">IF($B281="","",D281*100*F281)</f>
        <v/>
      </c>
      <c r="O281" s="16" t="str">
        <f aca="true">IF(OR($B281="",A281=""),"",MAX(1,IF(I281&lt;&gt;"",I281,IF(AND(K281&lt;&gt;"Open",E281&lt;&gt;""),E281,TODAY()))-A281))</f>
        <v/>
      </c>
      <c r="P281" s="17" t="str">
        <f aca="false">IF(OR($B281="",O281=""),"",IFERROR(M281/N281*365/O281,""))</f>
        <v/>
      </c>
      <c r="Q281" s="18" t="str">
        <f aca="false">IF(OR($B281="",A281=""),"",DATE(YEAR(A281),MONTH(A281),1))</f>
        <v/>
      </c>
    </row>
    <row r="282" customFormat="false" ht="15" hidden="false" customHeight="false" outlineLevel="0" collapsed="false">
      <c r="A282" s="19"/>
      <c r="B282" s="20"/>
      <c r="C282" s="20"/>
      <c r="D282" s="21"/>
      <c r="E282" s="19"/>
      <c r="F282" s="22"/>
      <c r="G282" s="21"/>
      <c r="H282" s="21"/>
      <c r="I282" s="19"/>
      <c r="J282" s="21"/>
      <c r="K282" s="20"/>
      <c r="L282" s="20"/>
      <c r="M282" s="14" t="str">
        <f aca="false">IF($B282="","",(G282-N(J282))*100*F282-N(H282))</f>
        <v/>
      </c>
      <c r="N282" s="15" t="str">
        <f aca="false">IF($B282="","",D282*100*F282)</f>
        <v/>
      </c>
      <c r="O282" s="16" t="str">
        <f aca="true">IF(OR($B282="",A282=""),"",MAX(1,IF(I282&lt;&gt;"",I282,IF(AND(K282&lt;&gt;"Open",E282&lt;&gt;""),E282,TODAY()))-A282))</f>
        <v/>
      </c>
      <c r="P282" s="17" t="str">
        <f aca="false">IF(OR($B282="",O282=""),"",IFERROR(M282/N282*365/O282,""))</f>
        <v/>
      </c>
      <c r="Q282" s="18" t="str">
        <f aca="false">IF(OR($B282="",A282=""),"",DATE(YEAR(A282),MONTH(A282),1))</f>
        <v/>
      </c>
    </row>
    <row r="283" customFormat="false" ht="15" hidden="false" customHeight="false" outlineLevel="0" collapsed="false">
      <c r="A283" s="19"/>
      <c r="B283" s="20"/>
      <c r="C283" s="20"/>
      <c r="D283" s="21"/>
      <c r="E283" s="19"/>
      <c r="F283" s="22"/>
      <c r="G283" s="21"/>
      <c r="H283" s="21"/>
      <c r="I283" s="19"/>
      <c r="J283" s="21"/>
      <c r="K283" s="20"/>
      <c r="L283" s="20"/>
      <c r="M283" s="14" t="str">
        <f aca="false">IF($B283="","",(G283-N(J283))*100*F283-N(H283))</f>
        <v/>
      </c>
      <c r="N283" s="15" t="str">
        <f aca="false">IF($B283="","",D283*100*F283)</f>
        <v/>
      </c>
      <c r="O283" s="16" t="str">
        <f aca="true">IF(OR($B283="",A283=""),"",MAX(1,IF(I283&lt;&gt;"",I283,IF(AND(K283&lt;&gt;"Open",E283&lt;&gt;""),E283,TODAY()))-A283))</f>
        <v/>
      </c>
      <c r="P283" s="17" t="str">
        <f aca="false">IF(OR($B283="",O283=""),"",IFERROR(M283/N283*365/O283,""))</f>
        <v/>
      </c>
      <c r="Q283" s="18" t="str">
        <f aca="false">IF(OR($B283="",A283=""),"",DATE(YEAR(A283),MONTH(A283),1))</f>
        <v/>
      </c>
    </row>
    <row r="284" customFormat="false" ht="15" hidden="false" customHeight="false" outlineLevel="0" collapsed="false">
      <c r="A284" s="19"/>
      <c r="B284" s="20"/>
      <c r="C284" s="20"/>
      <c r="D284" s="21"/>
      <c r="E284" s="19"/>
      <c r="F284" s="22"/>
      <c r="G284" s="21"/>
      <c r="H284" s="21"/>
      <c r="I284" s="19"/>
      <c r="J284" s="21"/>
      <c r="K284" s="20"/>
      <c r="L284" s="20"/>
      <c r="M284" s="14" t="str">
        <f aca="false">IF($B284="","",(G284-N(J284))*100*F284-N(H284))</f>
        <v/>
      </c>
      <c r="N284" s="15" t="str">
        <f aca="false">IF($B284="","",D284*100*F284)</f>
        <v/>
      </c>
      <c r="O284" s="16" t="str">
        <f aca="true">IF(OR($B284="",A284=""),"",MAX(1,IF(I284&lt;&gt;"",I284,IF(AND(K284&lt;&gt;"Open",E284&lt;&gt;""),E284,TODAY()))-A284))</f>
        <v/>
      </c>
      <c r="P284" s="17" t="str">
        <f aca="false">IF(OR($B284="",O284=""),"",IFERROR(M284/N284*365/O284,""))</f>
        <v/>
      </c>
      <c r="Q284" s="18" t="str">
        <f aca="false">IF(OR($B284="",A284=""),"",DATE(YEAR(A284),MONTH(A284),1))</f>
        <v/>
      </c>
    </row>
    <row r="285" customFormat="false" ht="15" hidden="false" customHeight="false" outlineLevel="0" collapsed="false">
      <c r="A285" s="19"/>
      <c r="B285" s="20"/>
      <c r="C285" s="20"/>
      <c r="D285" s="21"/>
      <c r="E285" s="19"/>
      <c r="F285" s="22"/>
      <c r="G285" s="21"/>
      <c r="H285" s="21"/>
      <c r="I285" s="19"/>
      <c r="J285" s="21"/>
      <c r="K285" s="20"/>
      <c r="L285" s="20"/>
      <c r="M285" s="14" t="str">
        <f aca="false">IF($B285="","",(G285-N(J285))*100*F285-N(H285))</f>
        <v/>
      </c>
      <c r="N285" s="15" t="str">
        <f aca="false">IF($B285="","",D285*100*F285)</f>
        <v/>
      </c>
      <c r="O285" s="16" t="str">
        <f aca="true">IF(OR($B285="",A285=""),"",MAX(1,IF(I285&lt;&gt;"",I285,IF(AND(K285&lt;&gt;"Open",E285&lt;&gt;""),E285,TODAY()))-A285))</f>
        <v/>
      </c>
      <c r="P285" s="17" t="str">
        <f aca="false">IF(OR($B285="",O285=""),"",IFERROR(M285/N285*365/O285,""))</f>
        <v/>
      </c>
      <c r="Q285" s="18" t="str">
        <f aca="false">IF(OR($B285="",A285=""),"",DATE(YEAR(A285),MONTH(A285),1))</f>
        <v/>
      </c>
    </row>
    <row r="286" customFormat="false" ht="15" hidden="false" customHeight="false" outlineLevel="0" collapsed="false">
      <c r="A286" s="19"/>
      <c r="B286" s="20"/>
      <c r="C286" s="20"/>
      <c r="D286" s="21"/>
      <c r="E286" s="19"/>
      <c r="F286" s="22"/>
      <c r="G286" s="21"/>
      <c r="H286" s="21"/>
      <c r="I286" s="19"/>
      <c r="J286" s="21"/>
      <c r="K286" s="20"/>
      <c r="L286" s="20"/>
      <c r="M286" s="14" t="str">
        <f aca="false">IF($B286="","",(G286-N(J286))*100*F286-N(H286))</f>
        <v/>
      </c>
      <c r="N286" s="15" t="str">
        <f aca="false">IF($B286="","",D286*100*F286)</f>
        <v/>
      </c>
      <c r="O286" s="16" t="str">
        <f aca="true">IF(OR($B286="",A286=""),"",MAX(1,IF(I286&lt;&gt;"",I286,IF(AND(K286&lt;&gt;"Open",E286&lt;&gt;""),E286,TODAY()))-A286))</f>
        <v/>
      </c>
      <c r="P286" s="17" t="str">
        <f aca="false">IF(OR($B286="",O286=""),"",IFERROR(M286/N286*365/O286,""))</f>
        <v/>
      </c>
      <c r="Q286" s="18" t="str">
        <f aca="false">IF(OR($B286="",A286=""),"",DATE(YEAR(A286),MONTH(A286),1))</f>
        <v/>
      </c>
    </row>
    <row r="287" customFormat="false" ht="15" hidden="false" customHeight="false" outlineLevel="0" collapsed="false">
      <c r="A287" s="19"/>
      <c r="B287" s="20"/>
      <c r="C287" s="20"/>
      <c r="D287" s="21"/>
      <c r="E287" s="19"/>
      <c r="F287" s="22"/>
      <c r="G287" s="21"/>
      <c r="H287" s="21"/>
      <c r="I287" s="19"/>
      <c r="J287" s="21"/>
      <c r="K287" s="20"/>
      <c r="L287" s="20"/>
      <c r="M287" s="14" t="str">
        <f aca="false">IF($B287="","",(G287-N(J287))*100*F287-N(H287))</f>
        <v/>
      </c>
      <c r="N287" s="15" t="str">
        <f aca="false">IF($B287="","",D287*100*F287)</f>
        <v/>
      </c>
      <c r="O287" s="16" t="str">
        <f aca="true">IF(OR($B287="",A287=""),"",MAX(1,IF(I287&lt;&gt;"",I287,IF(AND(K287&lt;&gt;"Open",E287&lt;&gt;""),E287,TODAY()))-A287))</f>
        <v/>
      </c>
      <c r="P287" s="17" t="str">
        <f aca="false">IF(OR($B287="",O287=""),"",IFERROR(M287/N287*365/O287,""))</f>
        <v/>
      </c>
      <c r="Q287" s="18" t="str">
        <f aca="false">IF(OR($B287="",A287=""),"",DATE(YEAR(A287),MONTH(A287),1))</f>
        <v/>
      </c>
    </row>
    <row r="288" customFormat="false" ht="15" hidden="false" customHeight="false" outlineLevel="0" collapsed="false">
      <c r="A288" s="19"/>
      <c r="B288" s="20"/>
      <c r="C288" s="20"/>
      <c r="D288" s="21"/>
      <c r="E288" s="19"/>
      <c r="F288" s="22"/>
      <c r="G288" s="21"/>
      <c r="H288" s="21"/>
      <c r="I288" s="19"/>
      <c r="J288" s="21"/>
      <c r="K288" s="20"/>
      <c r="L288" s="20"/>
      <c r="M288" s="14" t="str">
        <f aca="false">IF($B288="","",(G288-N(J288))*100*F288-N(H288))</f>
        <v/>
      </c>
      <c r="N288" s="15" t="str">
        <f aca="false">IF($B288="","",D288*100*F288)</f>
        <v/>
      </c>
      <c r="O288" s="16" t="str">
        <f aca="true">IF(OR($B288="",A288=""),"",MAX(1,IF(I288&lt;&gt;"",I288,IF(AND(K288&lt;&gt;"Open",E288&lt;&gt;""),E288,TODAY()))-A288))</f>
        <v/>
      </c>
      <c r="P288" s="17" t="str">
        <f aca="false">IF(OR($B288="",O288=""),"",IFERROR(M288/N288*365/O288,""))</f>
        <v/>
      </c>
      <c r="Q288" s="18" t="str">
        <f aca="false">IF(OR($B288="",A288=""),"",DATE(YEAR(A288),MONTH(A288),1))</f>
        <v/>
      </c>
    </row>
    <row r="289" customFormat="false" ht="15" hidden="false" customHeight="false" outlineLevel="0" collapsed="false">
      <c r="A289" s="19"/>
      <c r="B289" s="20"/>
      <c r="C289" s="20"/>
      <c r="D289" s="21"/>
      <c r="E289" s="19"/>
      <c r="F289" s="22"/>
      <c r="G289" s="21"/>
      <c r="H289" s="21"/>
      <c r="I289" s="19"/>
      <c r="J289" s="21"/>
      <c r="K289" s="20"/>
      <c r="L289" s="20"/>
      <c r="M289" s="14" t="str">
        <f aca="false">IF($B289="","",(G289-N(J289))*100*F289-N(H289))</f>
        <v/>
      </c>
      <c r="N289" s="15" t="str">
        <f aca="false">IF($B289="","",D289*100*F289)</f>
        <v/>
      </c>
      <c r="O289" s="16" t="str">
        <f aca="true">IF(OR($B289="",A289=""),"",MAX(1,IF(I289&lt;&gt;"",I289,IF(AND(K289&lt;&gt;"Open",E289&lt;&gt;""),E289,TODAY()))-A289))</f>
        <v/>
      </c>
      <c r="P289" s="17" t="str">
        <f aca="false">IF(OR($B289="",O289=""),"",IFERROR(M289/N289*365/O289,""))</f>
        <v/>
      </c>
      <c r="Q289" s="18" t="str">
        <f aca="false">IF(OR($B289="",A289=""),"",DATE(YEAR(A289),MONTH(A289),1))</f>
        <v/>
      </c>
    </row>
    <row r="290" customFormat="false" ht="15" hidden="false" customHeight="false" outlineLevel="0" collapsed="false">
      <c r="A290" s="19"/>
      <c r="B290" s="20"/>
      <c r="C290" s="20"/>
      <c r="D290" s="21"/>
      <c r="E290" s="19"/>
      <c r="F290" s="22"/>
      <c r="G290" s="21"/>
      <c r="H290" s="21"/>
      <c r="I290" s="19"/>
      <c r="J290" s="21"/>
      <c r="K290" s="20"/>
      <c r="L290" s="20"/>
      <c r="M290" s="14" t="str">
        <f aca="false">IF($B290="","",(G290-N(J290))*100*F290-N(H290))</f>
        <v/>
      </c>
      <c r="N290" s="15" t="str">
        <f aca="false">IF($B290="","",D290*100*F290)</f>
        <v/>
      </c>
      <c r="O290" s="16" t="str">
        <f aca="true">IF(OR($B290="",A290=""),"",MAX(1,IF(I290&lt;&gt;"",I290,IF(AND(K290&lt;&gt;"Open",E290&lt;&gt;""),E290,TODAY()))-A290))</f>
        <v/>
      </c>
      <c r="P290" s="17" t="str">
        <f aca="false">IF(OR($B290="",O290=""),"",IFERROR(M290/N290*365/O290,""))</f>
        <v/>
      </c>
      <c r="Q290" s="18" t="str">
        <f aca="false">IF(OR($B290="",A290=""),"",DATE(YEAR(A290),MONTH(A290),1))</f>
        <v/>
      </c>
    </row>
    <row r="291" customFormat="false" ht="15" hidden="false" customHeight="false" outlineLevel="0" collapsed="false">
      <c r="A291" s="19"/>
      <c r="B291" s="20"/>
      <c r="C291" s="20"/>
      <c r="D291" s="21"/>
      <c r="E291" s="19"/>
      <c r="F291" s="22"/>
      <c r="G291" s="21"/>
      <c r="H291" s="21"/>
      <c r="I291" s="19"/>
      <c r="J291" s="21"/>
      <c r="K291" s="20"/>
      <c r="L291" s="20"/>
      <c r="M291" s="14" t="str">
        <f aca="false">IF($B291="","",(G291-N(J291))*100*F291-N(H291))</f>
        <v/>
      </c>
      <c r="N291" s="15" t="str">
        <f aca="false">IF($B291="","",D291*100*F291)</f>
        <v/>
      </c>
      <c r="O291" s="16" t="str">
        <f aca="true">IF(OR($B291="",A291=""),"",MAX(1,IF(I291&lt;&gt;"",I291,IF(AND(K291&lt;&gt;"Open",E291&lt;&gt;""),E291,TODAY()))-A291))</f>
        <v/>
      </c>
      <c r="P291" s="17" t="str">
        <f aca="false">IF(OR($B291="",O291=""),"",IFERROR(M291/N291*365/O291,""))</f>
        <v/>
      </c>
      <c r="Q291" s="18" t="str">
        <f aca="false">IF(OR($B291="",A291=""),"",DATE(YEAR(A291),MONTH(A291),1))</f>
        <v/>
      </c>
    </row>
    <row r="292" customFormat="false" ht="15" hidden="false" customHeight="false" outlineLevel="0" collapsed="false">
      <c r="A292" s="19"/>
      <c r="B292" s="20"/>
      <c r="C292" s="20"/>
      <c r="D292" s="21"/>
      <c r="E292" s="19"/>
      <c r="F292" s="22"/>
      <c r="G292" s="21"/>
      <c r="H292" s="21"/>
      <c r="I292" s="19"/>
      <c r="J292" s="21"/>
      <c r="K292" s="20"/>
      <c r="L292" s="20"/>
      <c r="M292" s="14" t="str">
        <f aca="false">IF($B292="","",(G292-N(J292))*100*F292-N(H292))</f>
        <v/>
      </c>
      <c r="N292" s="15" t="str">
        <f aca="false">IF($B292="","",D292*100*F292)</f>
        <v/>
      </c>
      <c r="O292" s="16" t="str">
        <f aca="true">IF(OR($B292="",A292=""),"",MAX(1,IF(I292&lt;&gt;"",I292,IF(AND(K292&lt;&gt;"Open",E292&lt;&gt;""),E292,TODAY()))-A292))</f>
        <v/>
      </c>
      <c r="P292" s="17" t="str">
        <f aca="false">IF(OR($B292="",O292=""),"",IFERROR(M292/N292*365/O292,""))</f>
        <v/>
      </c>
      <c r="Q292" s="18" t="str">
        <f aca="false">IF(OR($B292="",A292=""),"",DATE(YEAR(A292),MONTH(A292),1))</f>
        <v/>
      </c>
    </row>
    <row r="293" customFormat="false" ht="15" hidden="false" customHeight="false" outlineLevel="0" collapsed="false">
      <c r="A293" s="19"/>
      <c r="B293" s="20"/>
      <c r="C293" s="20"/>
      <c r="D293" s="21"/>
      <c r="E293" s="19"/>
      <c r="F293" s="22"/>
      <c r="G293" s="21"/>
      <c r="H293" s="21"/>
      <c r="I293" s="19"/>
      <c r="J293" s="21"/>
      <c r="K293" s="20"/>
      <c r="L293" s="20"/>
      <c r="M293" s="14" t="str">
        <f aca="false">IF($B293="","",(G293-N(J293))*100*F293-N(H293))</f>
        <v/>
      </c>
      <c r="N293" s="15" t="str">
        <f aca="false">IF($B293="","",D293*100*F293)</f>
        <v/>
      </c>
      <c r="O293" s="16" t="str">
        <f aca="true">IF(OR($B293="",A293=""),"",MAX(1,IF(I293&lt;&gt;"",I293,IF(AND(K293&lt;&gt;"Open",E293&lt;&gt;""),E293,TODAY()))-A293))</f>
        <v/>
      </c>
      <c r="P293" s="17" t="str">
        <f aca="false">IF(OR($B293="",O293=""),"",IFERROR(M293/N293*365/O293,""))</f>
        <v/>
      </c>
      <c r="Q293" s="18" t="str">
        <f aca="false">IF(OR($B293="",A293=""),"",DATE(YEAR(A293),MONTH(A293),1))</f>
        <v/>
      </c>
    </row>
    <row r="294" customFormat="false" ht="15" hidden="false" customHeight="false" outlineLevel="0" collapsed="false">
      <c r="A294" s="19"/>
      <c r="B294" s="20"/>
      <c r="C294" s="20"/>
      <c r="D294" s="21"/>
      <c r="E294" s="19"/>
      <c r="F294" s="22"/>
      <c r="G294" s="21"/>
      <c r="H294" s="21"/>
      <c r="I294" s="19"/>
      <c r="J294" s="21"/>
      <c r="K294" s="20"/>
      <c r="L294" s="20"/>
      <c r="M294" s="14" t="str">
        <f aca="false">IF($B294="","",(G294-N(J294))*100*F294-N(H294))</f>
        <v/>
      </c>
      <c r="N294" s="15" t="str">
        <f aca="false">IF($B294="","",D294*100*F294)</f>
        <v/>
      </c>
      <c r="O294" s="16" t="str">
        <f aca="true">IF(OR($B294="",A294=""),"",MAX(1,IF(I294&lt;&gt;"",I294,IF(AND(K294&lt;&gt;"Open",E294&lt;&gt;""),E294,TODAY()))-A294))</f>
        <v/>
      </c>
      <c r="P294" s="17" t="str">
        <f aca="false">IF(OR($B294="",O294=""),"",IFERROR(M294/N294*365/O294,""))</f>
        <v/>
      </c>
      <c r="Q294" s="18" t="str">
        <f aca="false">IF(OR($B294="",A294=""),"",DATE(YEAR(A294),MONTH(A294),1))</f>
        <v/>
      </c>
    </row>
    <row r="295" customFormat="false" ht="15" hidden="false" customHeight="false" outlineLevel="0" collapsed="false">
      <c r="A295" s="19"/>
      <c r="B295" s="20"/>
      <c r="C295" s="20"/>
      <c r="D295" s="21"/>
      <c r="E295" s="19"/>
      <c r="F295" s="22"/>
      <c r="G295" s="21"/>
      <c r="H295" s="21"/>
      <c r="I295" s="19"/>
      <c r="J295" s="21"/>
      <c r="K295" s="20"/>
      <c r="L295" s="20"/>
      <c r="M295" s="14" t="str">
        <f aca="false">IF($B295="","",(G295-N(J295))*100*F295-N(H295))</f>
        <v/>
      </c>
      <c r="N295" s="15" t="str">
        <f aca="false">IF($B295="","",D295*100*F295)</f>
        <v/>
      </c>
      <c r="O295" s="16" t="str">
        <f aca="true">IF(OR($B295="",A295=""),"",MAX(1,IF(I295&lt;&gt;"",I295,IF(AND(K295&lt;&gt;"Open",E295&lt;&gt;""),E295,TODAY()))-A295))</f>
        <v/>
      </c>
      <c r="P295" s="17" t="str">
        <f aca="false">IF(OR($B295="",O295=""),"",IFERROR(M295/N295*365/O295,""))</f>
        <v/>
      </c>
      <c r="Q295" s="18" t="str">
        <f aca="false">IF(OR($B295="",A295=""),"",DATE(YEAR(A295),MONTH(A295),1))</f>
        <v/>
      </c>
    </row>
    <row r="296" customFormat="false" ht="15" hidden="false" customHeight="false" outlineLevel="0" collapsed="false">
      <c r="A296" s="19"/>
      <c r="B296" s="20"/>
      <c r="C296" s="20"/>
      <c r="D296" s="21"/>
      <c r="E296" s="19"/>
      <c r="F296" s="22"/>
      <c r="G296" s="21"/>
      <c r="H296" s="21"/>
      <c r="I296" s="19"/>
      <c r="J296" s="21"/>
      <c r="K296" s="20"/>
      <c r="L296" s="20"/>
      <c r="M296" s="14" t="str">
        <f aca="false">IF($B296="","",(G296-N(J296))*100*F296-N(H296))</f>
        <v/>
      </c>
      <c r="N296" s="15" t="str">
        <f aca="false">IF($B296="","",D296*100*F296)</f>
        <v/>
      </c>
      <c r="O296" s="16" t="str">
        <f aca="true">IF(OR($B296="",A296=""),"",MAX(1,IF(I296&lt;&gt;"",I296,IF(AND(K296&lt;&gt;"Open",E296&lt;&gt;""),E296,TODAY()))-A296))</f>
        <v/>
      </c>
      <c r="P296" s="17" t="str">
        <f aca="false">IF(OR($B296="",O296=""),"",IFERROR(M296/N296*365/O296,""))</f>
        <v/>
      </c>
      <c r="Q296" s="18" t="str">
        <f aca="false">IF(OR($B296="",A296=""),"",DATE(YEAR(A296),MONTH(A296),1))</f>
        <v/>
      </c>
    </row>
    <row r="297" customFormat="false" ht="15" hidden="false" customHeight="false" outlineLevel="0" collapsed="false">
      <c r="A297" s="19"/>
      <c r="B297" s="20"/>
      <c r="C297" s="20"/>
      <c r="D297" s="21"/>
      <c r="E297" s="19"/>
      <c r="F297" s="22"/>
      <c r="G297" s="21"/>
      <c r="H297" s="21"/>
      <c r="I297" s="19"/>
      <c r="J297" s="21"/>
      <c r="K297" s="20"/>
      <c r="L297" s="20"/>
      <c r="M297" s="14" t="str">
        <f aca="false">IF($B297="","",(G297-N(J297))*100*F297-N(H297))</f>
        <v/>
      </c>
      <c r="N297" s="15" t="str">
        <f aca="false">IF($B297="","",D297*100*F297)</f>
        <v/>
      </c>
      <c r="O297" s="16" t="str">
        <f aca="true">IF(OR($B297="",A297=""),"",MAX(1,IF(I297&lt;&gt;"",I297,IF(AND(K297&lt;&gt;"Open",E297&lt;&gt;""),E297,TODAY()))-A297))</f>
        <v/>
      </c>
      <c r="P297" s="17" t="str">
        <f aca="false">IF(OR($B297="",O297=""),"",IFERROR(M297/N297*365/O297,""))</f>
        <v/>
      </c>
      <c r="Q297" s="18" t="str">
        <f aca="false">IF(OR($B297="",A297=""),"",DATE(YEAR(A297),MONTH(A297),1))</f>
        <v/>
      </c>
    </row>
    <row r="298" customFormat="false" ht="15" hidden="false" customHeight="false" outlineLevel="0" collapsed="false">
      <c r="A298" s="19"/>
      <c r="B298" s="20"/>
      <c r="C298" s="20"/>
      <c r="D298" s="21"/>
      <c r="E298" s="19"/>
      <c r="F298" s="22"/>
      <c r="G298" s="21"/>
      <c r="H298" s="21"/>
      <c r="I298" s="19"/>
      <c r="J298" s="21"/>
      <c r="K298" s="20"/>
      <c r="L298" s="20"/>
      <c r="M298" s="14" t="str">
        <f aca="false">IF($B298="","",(G298-N(J298))*100*F298-N(H298))</f>
        <v/>
      </c>
      <c r="N298" s="15" t="str">
        <f aca="false">IF($B298="","",D298*100*F298)</f>
        <v/>
      </c>
      <c r="O298" s="16" t="str">
        <f aca="true">IF(OR($B298="",A298=""),"",MAX(1,IF(I298&lt;&gt;"",I298,IF(AND(K298&lt;&gt;"Open",E298&lt;&gt;""),E298,TODAY()))-A298))</f>
        <v/>
      </c>
      <c r="P298" s="17" t="str">
        <f aca="false">IF(OR($B298="",O298=""),"",IFERROR(M298/N298*365/O298,""))</f>
        <v/>
      </c>
      <c r="Q298" s="18" t="str">
        <f aca="false">IF(OR($B298="",A298=""),"",DATE(YEAR(A298),MONTH(A298),1))</f>
        <v/>
      </c>
    </row>
    <row r="299" customFormat="false" ht="15" hidden="false" customHeight="false" outlineLevel="0" collapsed="false">
      <c r="A299" s="19"/>
      <c r="B299" s="20"/>
      <c r="C299" s="20"/>
      <c r="D299" s="21"/>
      <c r="E299" s="19"/>
      <c r="F299" s="22"/>
      <c r="G299" s="21"/>
      <c r="H299" s="21"/>
      <c r="I299" s="19"/>
      <c r="J299" s="21"/>
      <c r="K299" s="20"/>
      <c r="L299" s="20"/>
      <c r="M299" s="14" t="str">
        <f aca="false">IF($B299="","",(G299-N(J299))*100*F299-N(H299))</f>
        <v/>
      </c>
      <c r="N299" s="15" t="str">
        <f aca="false">IF($B299="","",D299*100*F299)</f>
        <v/>
      </c>
      <c r="O299" s="16" t="str">
        <f aca="true">IF(OR($B299="",A299=""),"",MAX(1,IF(I299&lt;&gt;"",I299,IF(AND(K299&lt;&gt;"Open",E299&lt;&gt;""),E299,TODAY()))-A299))</f>
        <v/>
      </c>
      <c r="P299" s="17" t="str">
        <f aca="false">IF(OR($B299="",O299=""),"",IFERROR(M299/N299*365/O299,""))</f>
        <v/>
      </c>
      <c r="Q299" s="18" t="str">
        <f aca="false">IF(OR($B299="",A299=""),"",DATE(YEAR(A299),MONTH(A299),1))</f>
        <v/>
      </c>
    </row>
    <row r="300" customFormat="false" ht="15" hidden="false" customHeight="false" outlineLevel="0" collapsed="false">
      <c r="A300" s="19"/>
      <c r="B300" s="20"/>
      <c r="C300" s="20"/>
      <c r="D300" s="21"/>
      <c r="E300" s="19"/>
      <c r="F300" s="22"/>
      <c r="G300" s="21"/>
      <c r="H300" s="21"/>
      <c r="I300" s="19"/>
      <c r="J300" s="21"/>
      <c r="K300" s="20"/>
      <c r="L300" s="20"/>
      <c r="M300" s="14" t="str">
        <f aca="false">IF($B300="","",(G300-N(J300))*100*F300-N(H300))</f>
        <v/>
      </c>
      <c r="N300" s="15" t="str">
        <f aca="false">IF($B300="","",D300*100*F300)</f>
        <v/>
      </c>
      <c r="O300" s="16" t="str">
        <f aca="true">IF(OR($B300="",A300=""),"",MAX(1,IF(I300&lt;&gt;"",I300,IF(AND(K300&lt;&gt;"Open",E300&lt;&gt;""),E300,TODAY()))-A300))</f>
        <v/>
      </c>
      <c r="P300" s="17" t="str">
        <f aca="false">IF(OR($B300="",O300=""),"",IFERROR(M300/N300*365/O300,""))</f>
        <v/>
      </c>
      <c r="Q300" s="18" t="str">
        <f aca="false">IF(OR($B300="",A300=""),"",DATE(YEAR(A300),MONTH(A300),1))</f>
        <v/>
      </c>
    </row>
    <row r="301" customFormat="false" ht="15" hidden="false" customHeight="false" outlineLevel="0" collapsed="false">
      <c r="A301" s="19"/>
      <c r="B301" s="20"/>
      <c r="C301" s="20"/>
      <c r="D301" s="21"/>
      <c r="E301" s="19"/>
      <c r="F301" s="22"/>
      <c r="G301" s="21"/>
      <c r="H301" s="21"/>
      <c r="I301" s="19"/>
      <c r="J301" s="21"/>
      <c r="K301" s="20"/>
      <c r="L301" s="20"/>
      <c r="M301" s="14" t="str">
        <f aca="false">IF($B301="","",(G301-N(J301))*100*F301-N(H301))</f>
        <v/>
      </c>
      <c r="N301" s="15" t="str">
        <f aca="false">IF($B301="","",D301*100*F301)</f>
        <v/>
      </c>
      <c r="O301" s="16" t="str">
        <f aca="true">IF(OR($B301="",A301=""),"",MAX(1,IF(I301&lt;&gt;"",I301,IF(AND(K301&lt;&gt;"Open",E301&lt;&gt;""),E301,TODAY()))-A301))</f>
        <v/>
      </c>
      <c r="P301" s="17" t="str">
        <f aca="false">IF(OR($B301="",O301=""),"",IFERROR(M301/N301*365/O301,""))</f>
        <v/>
      </c>
      <c r="Q301" s="18" t="str">
        <f aca="false">IF(OR($B301="",A301=""),"",DATE(YEAR(A301),MONTH(A301),1))</f>
        <v/>
      </c>
    </row>
    <row r="302" customFormat="false" ht="15" hidden="false" customHeight="false" outlineLevel="0" collapsed="false">
      <c r="A302" s="19"/>
      <c r="B302" s="20"/>
      <c r="C302" s="20"/>
      <c r="D302" s="21"/>
      <c r="E302" s="19"/>
      <c r="F302" s="22"/>
      <c r="G302" s="21"/>
      <c r="H302" s="21"/>
      <c r="I302" s="19"/>
      <c r="J302" s="21"/>
      <c r="K302" s="20"/>
      <c r="L302" s="20"/>
      <c r="M302" s="14" t="str">
        <f aca="false">IF($B302="","",(G302-N(J302))*100*F302-N(H302))</f>
        <v/>
      </c>
      <c r="N302" s="15" t="str">
        <f aca="false">IF($B302="","",D302*100*F302)</f>
        <v/>
      </c>
      <c r="O302" s="16" t="str">
        <f aca="true">IF(OR($B302="",A302=""),"",MAX(1,IF(I302&lt;&gt;"",I302,IF(AND(K302&lt;&gt;"Open",E302&lt;&gt;""),E302,TODAY()))-A302))</f>
        <v/>
      </c>
      <c r="P302" s="17" t="str">
        <f aca="false">IF(OR($B302="",O302=""),"",IFERROR(M302/N302*365/O302,""))</f>
        <v/>
      </c>
      <c r="Q302" s="18" t="str">
        <f aca="false">IF(OR($B302="",A302=""),"",DATE(YEAR(A302),MONTH(A302),1))</f>
        <v/>
      </c>
    </row>
    <row r="303" customFormat="false" ht="15" hidden="false" customHeight="false" outlineLevel="0" collapsed="false">
      <c r="A303" s="19"/>
      <c r="B303" s="20"/>
      <c r="C303" s="20"/>
      <c r="D303" s="21"/>
      <c r="E303" s="19"/>
      <c r="F303" s="22"/>
      <c r="G303" s="21"/>
      <c r="H303" s="21"/>
      <c r="I303" s="19"/>
      <c r="J303" s="21"/>
      <c r="K303" s="20"/>
      <c r="L303" s="20"/>
      <c r="M303" s="14" t="str">
        <f aca="false">IF($B303="","",(G303-N(J303))*100*F303-N(H303))</f>
        <v/>
      </c>
      <c r="N303" s="15" t="str">
        <f aca="false">IF($B303="","",D303*100*F303)</f>
        <v/>
      </c>
      <c r="O303" s="16" t="str">
        <f aca="true">IF(OR($B303="",A303=""),"",MAX(1,IF(I303&lt;&gt;"",I303,IF(AND(K303&lt;&gt;"Open",E303&lt;&gt;""),E303,TODAY()))-A303))</f>
        <v/>
      </c>
      <c r="P303" s="17" t="str">
        <f aca="false">IF(OR($B303="",O303=""),"",IFERROR(M303/N303*365/O303,""))</f>
        <v/>
      </c>
      <c r="Q303" s="18" t="str">
        <f aca="false">IF(OR($B303="",A303=""),"",DATE(YEAR(A303),MONTH(A303),1))</f>
        <v/>
      </c>
    </row>
    <row r="304" customFormat="false" ht="15" hidden="false" customHeight="false" outlineLevel="0" collapsed="false">
      <c r="A304" s="19"/>
      <c r="B304" s="20"/>
      <c r="C304" s="20"/>
      <c r="D304" s="21"/>
      <c r="E304" s="19"/>
      <c r="F304" s="22"/>
      <c r="G304" s="21"/>
      <c r="H304" s="21"/>
      <c r="I304" s="19"/>
      <c r="J304" s="21"/>
      <c r="K304" s="20"/>
      <c r="L304" s="20"/>
      <c r="M304" s="14" t="str">
        <f aca="false">IF($B304="","",(G304-N(J304))*100*F304-N(H304))</f>
        <v/>
      </c>
      <c r="N304" s="15" t="str">
        <f aca="false">IF($B304="","",D304*100*F304)</f>
        <v/>
      </c>
      <c r="O304" s="16" t="str">
        <f aca="true">IF(OR($B304="",A304=""),"",MAX(1,IF(I304&lt;&gt;"",I304,IF(AND(K304&lt;&gt;"Open",E304&lt;&gt;""),E304,TODAY()))-A304))</f>
        <v/>
      </c>
      <c r="P304" s="17" t="str">
        <f aca="false">IF(OR($B304="",O304=""),"",IFERROR(M304/N304*365/O304,""))</f>
        <v/>
      </c>
      <c r="Q304" s="18" t="str">
        <f aca="false">IF(OR($B304="",A304=""),"",DATE(YEAR(A304),MONTH(A304),1))</f>
        <v/>
      </c>
    </row>
  </sheetData>
  <autoFilter ref="A4:Q304"/>
  <dataValidations count="2">
    <dataValidation allowBlank="true" errorStyle="stop" operator="between" showDropDown="false" showErrorMessage="false" showInputMessage="false" sqref="C5:C304" type="list">
      <formula1>"Put,Call"</formula1>
      <formula2>0</formula2>
    </dataValidation>
    <dataValidation allowBlank="true" errorStyle="stop" operator="between" showDropDown="false" showErrorMessage="false" showInputMessage="false" sqref="K5:K304" type="list">
      <formula1>"Open,Expired,Closed early,Assigned,Called away,Rolled"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E1420"/>
    <pageSetUpPr fitToPage="false"/>
  </sheetPr>
  <dimension ref="A1:K1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3" min="2" style="0" width="12"/>
    <col collapsed="false" customWidth="true" hidden="false" outlineLevel="0" max="4" min="4" style="0" width="9"/>
    <col collapsed="false" customWidth="true" hidden="false" outlineLevel="0" max="5" min="5" style="0" width="11"/>
    <col collapsed="false" customWidth="true" hidden="false" outlineLevel="0" max="6" min="6" style="0" width="12"/>
    <col collapsed="false" customWidth="true" hidden="false" outlineLevel="0" max="7" min="7" style="0" width="13"/>
    <col collapsed="false" customWidth="true" hidden="false" outlineLevel="0" max="8" min="8" style="0" width="12"/>
    <col collapsed="false" customWidth="true" hidden="false" outlineLevel="0" max="9" min="9" style="0" width="13"/>
    <col collapsed="false" customWidth="true" hidden="false" outlineLevel="0" max="10" min="10" style="0" width="10"/>
    <col collapsed="false" customWidth="true" hidden="false" outlineLevel="0" max="11" min="11" style="0" width="13"/>
  </cols>
  <sheetData>
    <row r="1" customFormat="false" ht="17.35" hidden="false" customHeight="false" outlineLevel="0" collapsed="false">
      <c r="A1" s="1" t="s">
        <v>44</v>
      </c>
    </row>
    <row r="2" customFormat="false" ht="15" hidden="false" customHeight="false" outlineLevel="0" collapsed="false">
      <c r="A2" s="2" t="s">
        <v>45</v>
      </c>
    </row>
    <row r="4" customFormat="false" ht="31.5" hidden="false" customHeight="true" outlineLevel="0" collapsed="false">
      <c r="A4" s="9" t="s">
        <v>24</v>
      </c>
      <c r="B4" s="9" t="s">
        <v>46</v>
      </c>
      <c r="C4" s="9" t="s">
        <v>47</v>
      </c>
      <c r="D4" s="9" t="s">
        <v>48</v>
      </c>
      <c r="E4" s="9" t="s">
        <v>49</v>
      </c>
      <c r="F4" s="9" t="s">
        <v>50</v>
      </c>
      <c r="G4" s="9" t="s">
        <v>51</v>
      </c>
      <c r="H4" s="9" t="s">
        <v>52</v>
      </c>
      <c r="I4" s="9" t="s">
        <v>53</v>
      </c>
      <c r="J4" s="9" t="s">
        <v>54</v>
      </c>
      <c r="K4" s="9" t="s">
        <v>55</v>
      </c>
    </row>
    <row r="5" customFormat="false" ht="15" hidden="false" customHeight="false" outlineLevel="0" collapsed="false">
      <c r="A5" s="11" t="s">
        <v>40</v>
      </c>
      <c r="B5" s="10" t="n">
        <v>46267</v>
      </c>
      <c r="C5" s="10"/>
      <c r="D5" s="13" t="n">
        <v>100</v>
      </c>
      <c r="E5" s="12" t="n">
        <v>50</v>
      </c>
      <c r="F5" s="15" t="n">
        <f aca="false">IF(A5="","",D5*E5)</f>
        <v>5000</v>
      </c>
      <c r="G5" s="14" t="n">
        <f aca="false">IF(A5="","",SUMIFS('Trade Log'!$M$5:$M$304,'Trade Log'!$B$5:$B$304,A5,'Trade Log'!$A$5:$A$304,"&gt;="&amp;B5,'Trade Log'!$A$5:$A$304,"&lt;="&amp;IF(C5="",DATE(2100,1,1),C5)))</f>
        <v>99.35</v>
      </c>
      <c r="H5" s="23" t="n">
        <f aca="false">IF(OR(A5="",N(D5)=0),"",(F5-G5)/D5)</f>
        <v>49.0065</v>
      </c>
      <c r="I5" s="21"/>
      <c r="J5" s="24" t="str">
        <f aca="false">IF(A5="","",IF(I5="","Holding","Called away"))</f>
        <v>Holding</v>
      </c>
      <c r="K5" s="14" t="str">
        <f aca="false">IF(OR(A5="",I5=""),"",(I5-E5)*D5+G5)</f>
        <v/>
      </c>
    </row>
    <row r="6" customFormat="false" ht="15" hidden="false" customHeight="false" outlineLevel="0" collapsed="false">
      <c r="A6" s="20"/>
      <c r="B6" s="19"/>
      <c r="C6" s="19"/>
      <c r="D6" s="22"/>
      <c r="E6" s="21"/>
      <c r="F6" s="15" t="str">
        <f aca="false">IF(A6="","",D6*E6)</f>
        <v/>
      </c>
      <c r="G6" s="14" t="str">
        <f aca="false">IF(A6="","",SUMIFS('Trade Log'!$M$5:$M$304,'Trade Log'!$B$5:$B$304,A6,'Trade Log'!$A$5:$A$304,"&gt;="&amp;B6,'Trade Log'!$A$5:$A$304,"&lt;="&amp;IF(C6="",DATE(2100,1,1),C6)))</f>
        <v/>
      </c>
      <c r="H6" s="23" t="str">
        <f aca="false">IF(OR(A6="",N(D6)=0),"",(F6-G6)/D6)</f>
        <v/>
      </c>
      <c r="I6" s="21"/>
      <c r="J6" s="24" t="str">
        <f aca="false">IF(A6="","",IF(I6="","Holding","Called away"))</f>
        <v/>
      </c>
      <c r="K6" s="14" t="str">
        <f aca="false">IF(OR(A6="",I6=""),"",(I6-E6)*D6+G6)</f>
        <v/>
      </c>
    </row>
    <row r="7" customFormat="false" ht="15" hidden="false" customHeight="false" outlineLevel="0" collapsed="false">
      <c r="A7" s="20"/>
      <c r="B7" s="19"/>
      <c r="C7" s="19"/>
      <c r="D7" s="22"/>
      <c r="E7" s="21"/>
      <c r="F7" s="15" t="str">
        <f aca="false">IF(A7="","",D7*E7)</f>
        <v/>
      </c>
      <c r="G7" s="14" t="str">
        <f aca="false">IF(A7="","",SUMIFS('Trade Log'!$M$5:$M$304,'Trade Log'!$B$5:$B$304,A7,'Trade Log'!$A$5:$A$304,"&gt;="&amp;B7,'Trade Log'!$A$5:$A$304,"&lt;="&amp;IF(C7="",DATE(2100,1,1),C7)))</f>
        <v/>
      </c>
      <c r="H7" s="23" t="str">
        <f aca="false">IF(OR(A7="",N(D7)=0),"",(F7-G7)/D7)</f>
        <v/>
      </c>
      <c r="I7" s="21"/>
      <c r="J7" s="24" t="str">
        <f aca="false">IF(A7="","",IF(I7="","Holding","Called away"))</f>
        <v/>
      </c>
      <c r="K7" s="14" t="str">
        <f aca="false">IF(OR(A7="",I7=""),"",(I7-E7)*D7+G7)</f>
        <v/>
      </c>
    </row>
    <row r="8" customFormat="false" ht="15" hidden="false" customHeight="false" outlineLevel="0" collapsed="false">
      <c r="A8" s="20"/>
      <c r="B8" s="19"/>
      <c r="C8" s="19"/>
      <c r="D8" s="22"/>
      <c r="E8" s="21"/>
      <c r="F8" s="15" t="str">
        <f aca="false">IF(A8="","",D8*E8)</f>
        <v/>
      </c>
      <c r="G8" s="14" t="str">
        <f aca="false">IF(A8="","",SUMIFS('Trade Log'!$M$5:$M$304,'Trade Log'!$B$5:$B$304,A8,'Trade Log'!$A$5:$A$304,"&gt;="&amp;B8,'Trade Log'!$A$5:$A$304,"&lt;="&amp;IF(C8="",DATE(2100,1,1),C8)))</f>
        <v/>
      </c>
      <c r="H8" s="23" t="str">
        <f aca="false">IF(OR(A8="",N(D8)=0),"",(F8-G8)/D8)</f>
        <v/>
      </c>
      <c r="I8" s="21"/>
      <c r="J8" s="24" t="str">
        <f aca="false">IF(A8="","",IF(I8="","Holding","Called away"))</f>
        <v/>
      </c>
      <c r="K8" s="14" t="str">
        <f aca="false">IF(OR(A8="",I8=""),"",(I8-E8)*D8+G8)</f>
        <v/>
      </c>
    </row>
    <row r="9" customFormat="false" ht="15" hidden="false" customHeight="false" outlineLevel="0" collapsed="false">
      <c r="A9" s="20"/>
      <c r="B9" s="19"/>
      <c r="C9" s="19"/>
      <c r="D9" s="22"/>
      <c r="E9" s="21"/>
      <c r="F9" s="15" t="str">
        <f aca="false">IF(A9="","",D9*E9)</f>
        <v/>
      </c>
      <c r="G9" s="14" t="str">
        <f aca="false">IF(A9="","",SUMIFS('Trade Log'!$M$5:$M$304,'Trade Log'!$B$5:$B$304,A9,'Trade Log'!$A$5:$A$304,"&gt;="&amp;B9,'Trade Log'!$A$5:$A$304,"&lt;="&amp;IF(C9="",DATE(2100,1,1),C9)))</f>
        <v/>
      </c>
      <c r="H9" s="23" t="str">
        <f aca="false">IF(OR(A9="",N(D9)=0),"",(F9-G9)/D9)</f>
        <v/>
      </c>
      <c r="I9" s="21"/>
      <c r="J9" s="24" t="str">
        <f aca="false">IF(A9="","",IF(I9="","Holding","Called away"))</f>
        <v/>
      </c>
      <c r="K9" s="14" t="str">
        <f aca="false">IF(OR(A9="",I9=""),"",(I9-E9)*D9+G9)</f>
        <v/>
      </c>
    </row>
    <row r="10" customFormat="false" ht="15" hidden="false" customHeight="false" outlineLevel="0" collapsed="false">
      <c r="A10" s="20"/>
      <c r="B10" s="19"/>
      <c r="C10" s="19"/>
      <c r="D10" s="22"/>
      <c r="E10" s="21"/>
      <c r="F10" s="15" t="str">
        <f aca="false">IF(A10="","",D10*E10)</f>
        <v/>
      </c>
      <c r="G10" s="14" t="str">
        <f aca="false">IF(A10="","",SUMIFS('Trade Log'!$M$5:$M$304,'Trade Log'!$B$5:$B$304,A10,'Trade Log'!$A$5:$A$304,"&gt;="&amp;B10,'Trade Log'!$A$5:$A$304,"&lt;="&amp;IF(C10="",DATE(2100,1,1),C10)))</f>
        <v/>
      </c>
      <c r="H10" s="23" t="str">
        <f aca="false">IF(OR(A10="",N(D10)=0),"",(F10-G10)/D10)</f>
        <v/>
      </c>
      <c r="I10" s="21"/>
      <c r="J10" s="24" t="str">
        <f aca="false">IF(A10="","",IF(I10="","Holding","Called away"))</f>
        <v/>
      </c>
      <c r="K10" s="14" t="str">
        <f aca="false">IF(OR(A10="",I10=""),"",(I10-E10)*D10+G10)</f>
        <v/>
      </c>
    </row>
    <row r="11" customFormat="false" ht="15" hidden="false" customHeight="false" outlineLevel="0" collapsed="false">
      <c r="A11" s="20"/>
      <c r="B11" s="19"/>
      <c r="C11" s="19"/>
      <c r="D11" s="22"/>
      <c r="E11" s="21"/>
      <c r="F11" s="15" t="str">
        <f aca="false">IF(A11="","",D11*E11)</f>
        <v/>
      </c>
      <c r="G11" s="14" t="str">
        <f aca="false">IF(A11="","",SUMIFS('Trade Log'!$M$5:$M$304,'Trade Log'!$B$5:$B$304,A11,'Trade Log'!$A$5:$A$304,"&gt;="&amp;B11,'Trade Log'!$A$5:$A$304,"&lt;="&amp;IF(C11="",DATE(2100,1,1),C11)))</f>
        <v/>
      </c>
      <c r="H11" s="23" t="str">
        <f aca="false">IF(OR(A11="",N(D11)=0),"",(F11-G11)/D11)</f>
        <v/>
      </c>
      <c r="I11" s="21"/>
      <c r="J11" s="24" t="str">
        <f aca="false">IF(A11="","",IF(I11="","Holding","Called away"))</f>
        <v/>
      </c>
      <c r="K11" s="14" t="str">
        <f aca="false">IF(OR(A11="",I11=""),"",(I11-E11)*D11+G11)</f>
        <v/>
      </c>
    </row>
    <row r="12" customFormat="false" ht="15" hidden="false" customHeight="false" outlineLevel="0" collapsed="false">
      <c r="A12" s="20"/>
      <c r="B12" s="19"/>
      <c r="C12" s="19"/>
      <c r="D12" s="22"/>
      <c r="E12" s="21"/>
      <c r="F12" s="15" t="str">
        <f aca="false">IF(A12="","",D12*E12)</f>
        <v/>
      </c>
      <c r="G12" s="14" t="str">
        <f aca="false">IF(A12="","",SUMIFS('Trade Log'!$M$5:$M$304,'Trade Log'!$B$5:$B$304,A12,'Trade Log'!$A$5:$A$304,"&gt;="&amp;B12,'Trade Log'!$A$5:$A$304,"&lt;="&amp;IF(C12="",DATE(2100,1,1),C12)))</f>
        <v/>
      </c>
      <c r="H12" s="23" t="str">
        <f aca="false">IF(OR(A12="",N(D12)=0),"",(F12-G12)/D12)</f>
        <v/>
      </c>
      <c r="I12" s="21"/>
      <c r="J12" s="24" t="str">
        <f aca="false">IF(A12="","",IF(I12="","Holding","Called away"))</f>
        <v/>
      </c>
      <c r="K12" s="14" t="str">
        <f aca="false">IF(OR(A12="",I12=""),"",(I12-E12)*D12+G12)</f>
        <v/>
      </c>
    </row>
    <row r="13" customFormat="false" ht="15" hidden="false" customHeight="false" outlineLevel="0" collapsed="false">
      <c r="A13" s="20"/>
      <c r="B13" s="19"/>
      <c r="C13" s="19"/>
      <c r="D13" s="22"/>
      <c r="E13" s="21"/>
      <c r="F13" s="15" t="str">
        <f aca="false">IF(A13="","",D13*E13)</f>
        <v/>
      </c>
      <c r="G13" s="14" t="str">
        <f aca="false">IF(A13="","",SUMIFS('Trade Log'!$M$5:$M$304,'Trade Log'!$B$5:$B$304,A13,'Trade Log'!$A$5:$A$304,"&gt;="&amp;B13,'Trade Log'!$A$5:$A$304,"&lt;="&amp;IF(C13="",DATE(2100,1,1),C13)))</f>
        <v/>
      </c>
      <c r="H13" s="23" t="str">
        <f aca="false">IF(OR(A13="",N(D13)=0),"",(F13-G13)/D13)</f>
        <v/>
      </c>
      <c r="I13" s="21"/>
      <c r="J13" s="24" t="str">
        <f aca="false">IF(A13="","",IF(I13="","Holding","Called away"))</f>
        <v/>
      </c>
      <c r="K13" s="14" t="str">
        <f aca="false">IF(OR(A13="",I13=""),"",(I13-E13)*D13+G13)</f>
        <v/>
      </c>
    </row>
    <row r="14" customFormat="false" ht="15" hidden="false" customHeight="false" outlineLevel="0" collapsed="false">
      <c r="A14" s="20"/>
      <c r="B14" s="19"/>
      <c r="C14" s="19"/>
      <c r="D14" s="22"/>
      <c r="E14" s="21"/>
      <c r="F14" s="15" t="str">
        <f aca="false">IF(A14="","",D14*E14)</f>
        <v/>
      </c>
      <c r="G14" s="14" t="str">
        <f aca="false">IF(A14="","",SUMIFS('Trade Log'!$M$5:$M$304,'Trade Log'!$B$5:$B$304,A14,'Trade Log'!$A$5:$A$304,"&gt;="&amp;B14,'Trade Log'!$A$5:$A$304,"&lt;="&amp;IF(C14="",DATE(2100,1,1),C14)))</f>
        <v/>
      </c>
      <c r="H14" s="23" t="str">
        <f aca="false">IF(OR(A14="",N(D14)=0),"",(F14-G14)/D14)</f>
        <v/>
      </c>
      <c r="I14" s="21"/>
      <c r="J14" s="24" t="str">
        <f aca="false">IF(A14="","",IF(I14="","Holding","Called away"))</f>
        <v/>
      </c>
      <c r="K14" s="14" t="str">
        <f aca="false">IF(OR(A14="",I14=""),"",(I14-E14)*D14+G14)</f>
        <v/>
      </c>
    </row>
    <row r="15" customFormat="false" ht="15" hidden="false" customHeight="false" outlineLevel="0" collapsed="false">
      <c r="A15" s="20"/>
      <c r="B15" s="19"/>
      <c r="C15" s="19"/>
      <c r="D15" s="22"/>
      <c r="E15" s="21"/>
      <c r="F15" s="15" t="str">
        <f aca="false">IF(A15="","",D15*E15)</f>
        <v/>
      </c>
      <c r="G15" s="14" t="str">
        <f aca="false">IF(A15="","",SUMIFS('Trade Log'!$M$5:$M$304,'Trade Log'!$B$5:$B$304,A15,'Trade Log'!$A$5:$A$304,"&gt;="&amp;B15,'Trade Log'!$A$5:$A$304,"&lt;="&amp;IF(C15="",DATE(2100,1,1),C15)))</f>
        <v/>
      </c>
      <c r="H15" s="23" t="str">
        <f aca="false">IF(OR(A15="",N(D15)=0),"",(F15-G15)/D15)</f>
        <v/>
      </c>
      <c r="I15" s="21"/>
      <c r="J15" s="24" t="str">
        <f aca="false">IF(A15="","",IF(I15="","Holding","Called away"))</f>
        <v/>
      </c>
      <c r="K15" s="14" t="str">
        <f aca="false">IF(OR(A15="",I15=""),"",(I15-E15)*D15+G15)</f>
        <v/>
      </c>
    </row>
    <row r="16" customFormat="false" ht="15" hidden="false" customHeight="false" outlineLevel="0" collapsed="false">
      <c r="A16" s="20"/>
      <c r="B16" s="19"/>
      <c r="C16" s="19"/>
      <c r="D16" s="22"/>
      <c r="E16" s="21"/>
      <c r="F16" s="15" t="str">
        <f aca="false">IF(A16="","",D16*E16)</f>
        <v/>
      </c>
      <c r="G16" s="14" t="str">
        <f aca="false">IF(A16="","",SUMIFS('Trade Log'!$M$5:$M$304,'Trade Log'!$B$5:$B$304,A16,'Trade Log'!$A$5:$A$304,"&gt;="&amp;B16,'Trade Log'!$A$5:$A$304,"&lt;="&amp;IF(C16="",DATE(2100,1,1),C16)))</f>
        <v/>
      </c>
      <c r="H16" s="23" t="str">
        <f aca="false">IF(OR(A16="",N(D16)=0),"",(F16-G16)/D16)</f>
        <v/>
      </c>
      <c r="I16" s="21"/>
      <c r="J16" s="24" t="str">
        <f aca="false">IF(A16="","",IF(I16="","Holding","Called away"))</f>
        <v/>
      </c>
      <c r="K16" s="14" t="str">
        <f aca="false">IF(OR(A16="",I16=""),"",(I16-E16)*D16+G16)</f>
        <v/>
      </c>
    </row>
    <row r="17" customFormat="false" ht="15" hidden="false" customHeight="false" outlineLevel="0" collapsed="false">
      <c r="A17" s="20"/>
      <c r="B17" s="19"/>
      <c r="C17" s="19"/>
      <c r="D17" s="22"/>
      <c r="E17" s="21"/>
      <c r="F17" s="15" t="str">
        <f aca="false">IF(A17="","",D17*E17)</f>
        <v/>
      </c>
      <c r="G17" s="14" t="str">
        <f aca="false">IF(A17="","",SUMIFS('Trade Log'!$M$5:$M$304,'Trade Log'!$B$5:$B$304,A17,'Trade Log'!$A$5:$A$304,"&gt;="&amp;B17,'Trade Log'!$A$5:$A$304,"&lt;="&amp;IF(C17="",DATE(2100,1,1),C17)))</f>
        <v/>
      </c>
      <c r="H17" s="23" t="str">
        <f aca="false">IF(OR(A17="",N(D17)=0),"",(F17-G17)/D17)</f>
        <v/>
      </c>
      <c r="I17" s="21"/>
      <c r="J17" s="24" t="str">
        <f aca="false">IF(A17="","",IF(I17="","Holding","Called away"))</f>
        <v/>
      </c>
      <c r="K17" s="14" t="str">
        <f aca="false">IF(OR(A17="",I17=""),"",(I17-E17)*D17+G17)</f>
        <v/>
      </c>
    </row>
    <row r="18" customFormat="false" ht="15" hidden="false" customHeight="false" outlineLevel="0" collapsed="false">
      <c r="A18" s="20"/>
      <c r="B18" s="19"/>
      <c r="C18" s="19"/>
      <c r="D18" s="22"/>
      <c r="E18" s="21"/>
      <c r="F18" s="15" t="str">
        <f aca="false">IF(A18="","",D18*E18)</f>
        <v/>
      </c>
      <c r="G18" s="14" t="str">
        <f aca="false">IF(A18="","",SUMIFS('Trade Log'!$M$5:$M$304,'Trade Log'!$B$5:$B$304,A18,'Trade Log'!$A$5:$A$304,"&gt;="&amp;B18,'Trade Log'!$A$5:$A$304,"&lt;="&amp;IF(C18="",DATE(2100,1,1),C18)))</f>
        <v/>
      </c>
      <c r="H18" s="23" t="str">
        <f aca="false">IF(OR(A18="",N(D18)=0),"",(F18-G18)/D18)</f>
        <v/>
      </c>
      <c r="I18" s="21"/>
      <c r="J18" s="24" t="str">
        <f aca="false">IF(A18="","",IF(I18="","Holding","Called away"))</f>
        <v/>
      </c>
      <c r="K18" s="14" t="str">
        <f aca="false">IF(OR(A18="",I18=""),"",(I18-E18)*D18+G18)</f>
        <v/>
      </c>
    </row>
    <row r="19" customFormat="false" ht="15" hidden="false" customHeight="false" outlineLevel="0" collapsed="false">
      <c r="A19" s="20"/>
      <c r="B19" s="19"/>
      <c r="C19" s="19"/>
      <c r="D19" s="22"/>
      <c r="E19" s="21"/>
      <c r="F19" s="15" t="str">
        <f aca="false">IF(A19="","",D19*E19)</f>
        <v/>
      </c>
      <c r="G19" s="14" t="str">
        <f aca="false">IF(A19="","",SUMIFS('Trade Log'!$M$5:$M$304,'Trade Log'!$B$5:$B$304,A19,'Trade Log'!$A$5:$A$304,"&gt;="&amp;B19,'Trade Log'!$A$5:$A$304,"&lt;="&amp;IF(C19="",DATE(2100,1,1),C19)))</f>
        <v/>
      </c>
      <c r="H19" s="23" t="str">
        <f aca="false">IF(OR(A19="",N(D19)=0),"",(F19-G19)/D19)</f>
        <v/>
      </c>
      <c r="I19" s="21"/>
      <c r="J19" s="24" t="str">
        <f aca="false">IF(A19="","",IF(I19="","Holding","Called away"))</f>
        <v/>
      </c>
      <c r="K19" s="14" t="str">
        <f aca="false">IF(OR(A19="",I19=""),"",(I19-E19)*D19+G19)</f>
        <v/>
      </c>
    </row>
    <row r="20" customFormat="false" ht="15" hidden="false" customHeight="false" outlineLevel="0" collapsed="false">
      <c r="A20" s="20"/>
      <c r="B20" s="19"/>
      <c r="C20" s="19"/>
      <c r="D20" s="22"/>
      <c r="E20" s="21"/>
      <c r="F20" s="15" t="str">
        <f aca="false">IF(A20="","",D20*E20)</f>
        <v/>
      </c>
      <c r="G20" s="14" t="str">
        <f aca="false">IF(A20="","",SUMIFS('Trade Log'!$M$5:$M$304,'Trade Log'!$B$5:$B$304,A20,'Trade Log'!$A$5:$A$304,"&gt;="&amp;B20,'Trade Log'!$A$5:$A$304,"&lt;="&amp;IF(C20="",DATE(2100,1,1),C20)))</f>
        <v/>
      </c>
      <c r="H20" s="23" t="str">
        <f aca="false">IF(OR(A20="",N(D20)=0),"",(F20-G20)/D20)</f>
        <v/>
      </c>
      <c r="I20" s="21"/>
      <c r="J20" s="24" t="str">
        <f aca="false">IF(A20="","",IF(I20="","Holding","Called away"))</f>
        <v/>
      </c>
      <c r="K20" s="14" t="str">
        <f aca="false">IF(OR(A20="",I20=""),"",(I20-E20)*D20+G20)</f>
        <v/>
      </c>
    </row>
    <row r="21" customFormat="false" ht="15" hidden="false" customHeight="false" outlineLevel="0" collapsed="false">
      <c r="A21" s="20"/>
      <c r="B21" s="19"/>
      <c r="C21" s="19"/>
      <c r="D21" s="22"/>
      <c r="E21" s="21"/>
      <c r="F21" s="15" t="str">
        <f aca="false">IF(A21="","",D21*E21)</f>
        <v/>
      </c>
      <c r="G21" s="14" t="str">
        <f aca="false">IF(A21="","",SUMIFS('Trade Log'!$M$5:$M$304,'Trade Log'!$B$5:$B$304,A21,'Trade Log'!$A$5:$A$304,"&gt;="&amp;B21,'Trade Log'!$A$5:$A$304,"&lt;="&amp;IF(C21="",DATE(2100,1,1),C21)))</f>
        <v/>
      </c>
      <c r="H21" s="23" t="str">
        <f aca="false">IF(OR(A21="",N(D21)=0),"",(F21-G21)/D21)</f>
        <v/>
      </c>
      <c r="I21" s="21"/>
      <c r="J21" s="24" t="str">
        <f aca="false">IF(A21="","",IF(I21="","Holding","Called away"))</f>
        <v/>
      </c>
      <c r="K21" s="14" t="str">
        <f aca="false">IF(OR(A21="",I21=""),"",(I21-E21)*D21+G21)</f>
        <v/>
      </c>
    </row>
    <row r="22" customFormat="false" ht="15" hidden="false" customHeight="false" outlineLevel="0" collapsed="false">
      <c r="A22" s="20"/>
      <c r="B22" s="19"/>
      <c r="C22" s="19"/>
      <c r="D22" s="22"/>
      <c r="E22" s="21"/>
      <c r="F22" s="15" t="str">
        <f aca="false">IF(A22="","",D22*E22)</f>
        <v/>
      </c>
      <c r="G22" s="14" t="str">
        <f aca="false">IF(A22="","",SUMIFS('Trade Log'!$M$5:$M$304,'Trade Log'!$B$5:$B$304,A22,'Trade Log'!$A$5:$A$304,"&gt;="&amp;B22,'Trade Log'!$A$5:$A$304,"&lt;="&amp;IF(C22="",DATE(2100,1,1),C22)))</f>
        <v/>
      </c>
      <c r="H22" s="23" t="str">
        <f aca="false">IF(OR(A22="",N(D22)=0),"",(F22-G22)/D22)</f>
        <v/>
      </c>
      <c r="I22" s="21"/>
      <c r="J22" s="24" t="str">
        <f aca="false">IF(A22="","",IF(I22="","Holding","Called away"))</f>
        <v/>
      </c>
      <c r="K22" s="14" t="str">
        <f aca="false">IF(OR(A22="",I22=""),"",(I22-E22)*D22+G22)</f>
        <v/>
      </c>
    </row>
    <row r="23" customFormat="false" ht="15" hidden="false" customHeight="false" outlineLevel="0" collapsed="false">
      <c r="A23" s="20"/>
      <c r="B23" s="19"/>
      <c r="C23" s="19"/>
      <c r="D23" s="22"/>
      <c r="E23" s="21"/>
      <c r="F23" s="15" t="str">
        <f aca="false">IF(A23="","",D23*E23)</f>
        <v/>
      </c>
      <c r="G23" s="14" t="str">
        <f aca="false">IF(A23="","",SUMIFS('Trade Log'!$M$5:$M$304,'Trade Log'!$B$5:$B$304,A23,'Trade Log'!$A$5:$A$304,"&gt;="&amp;B23,'Trade Log'!$A$5:$A$304,"&lt;="&amp;IF(C23="",DATE(2100,1,1),C23)))</f>
        <v/>
      </c>
      <c r="H23" s="23" t="str">
        <f aca="false">IF(OR(A23="",N(D23)=0),"",(F23-G23)/D23)</f>
        <v/>
      </c>
      <c r="I23" s="21"/>
      <c r="J23" s="24" t="str">
        <f aca="false">IF(A23="","",IF(I23="","Holding","Called away"))</f>
        <v/>
      </c>
      <c r="K23" s="14" t="str">
        <f aca="false">IF(OR(A23="",I23=""),"",(I23-E23)*D23+G23)</f>
        <v/>
      </c>
    </row>
    <row r="24" customFormat="false" ht="15" hidden="false" customHeight="false" outlineLevel="0" collapsed="false">
      <c r="A24" s="20"/>
      <c r="B24" s="19"/>
      <c r="C24" s="19"/>
      <c r="D24" s="22"/>
      <c r="E24" s="21"/>
      <c r="F24" s="15" t="str">
        <f aca="false">IF(A24="","",D24*E24)</f>
        <v/>
      </c>
      <c r="G24" s="14" t="str">
        <f aca="false">IF(A24="","",SUMIFS('Trade Log'!$M$5:$M$304,'Trade Log'!$B$5:$B$304,A24,'Trade Log'!$A$5:$A$304,"&gt;="&amp;B24,'Trade Log'!$A$5:$A$304,"&lt;="&amp;IF(C24="",DATE(2100,1,1),C24)))</f>
        <v/>
      </c>
      <c r="H24" s="23" t="str">
        <f aca="false">IF(OR(A24="",N(D24)=0),"",(F24-G24)/D24)</f>
        <v/>
      </c>
      <c r="I24" s="21"/>
      <c r="J24" s="24" t="str">
        <f aca="false">IF(A24="","",IF(I24="","Holding","Called away"))</f>
        <v/>
      </c>
      <c r="K24" s="14" t="str">
        <f aca="false">IF(OR(A24="",I24=""),"",(I24-E24)*D24+G24)</f>
        <v/>
      </c>
    </row>
    <row r="25" customFormat="false" ht="15" hidden="false" customHeight="false" outlineLevel="0" collapsed="false">
      <c r="A25" s="20"/>
      <c r="B25" s="19"/>
      <c r="C25" s="19"/>
      <c r="D25" s="22"/>
      <c r="E25" s="21"/>
      <c r="F25" s="15" t="str">
        <f aca="false">IF(A25="","",D25*E25)</f>
        <v/>
      </c>
      <c r="G25" s="14" t="str">
        <f aca="false">IF(A25="","",SUMIFS('Trade Log'!$M$5:$M$304,'Trade Log'!$B$5:$B$304,A25,'Trade Log'!$A$5:$A$304,"&gt;="&amp;B25,'Trade Log'!$A$5:$A$304,"&lt;="&amp;IF(C25="",DATE(2100,1,1),C25)))</f>
        <v/>
      </c>
      <c r="H25" s="23" t="str">
        <f aca="false">IF(OR(A25="",N(D25)=0),"",(F25-G25)/D25)</f>
        <v/>
      </c>
      <c r="I25" s="21"/>
      <c r="J25" s="24" t="str">
        <f aca="false">IF(A25="","",IF(I25="","Holding","Called away"))</f>
        <v/>
      </c>
      <c r="K25" s="14" t="str">
        <f aca="false">IF(OR(A25="",I25=""),"",(I25-E25)*D25+G25)</f>
        <v/>
      </c>
    </row>
    <row r="26" customFormat="false" ht="15" hidden="false" customHeight="false" outlineLevel="0" collapsed="false">
      <c r="A26" s="20"/>
      <c r="B26" s="19"/>
      <c r="C26" s="19"/>
      <c r="D26" s="22"/>
      <c r="E26" s="21"/>
      <c r="F26" s="15" t="str">
        <f aca="false">IF(A26="","",D26*E26)</f>
        <v/>
      </c>
      <c r="G26" s="14" t="str">
        <f aca="false">IF(A26="","",SUMIFS('Trade Log'!$M$5:$M$304,'Trade Log'!$B$5:$B$304,A26,'Trade Log'!$A$5:$A$304,"&gt;="&amp;B26,'Trade Log'!$A$5:$A$304,"&lt;="&amp;IF(C26="",DATE(2100,1,1),C26)))</f>
        <v/>
      </c>
      <c r="H26" s="23" t="str">
        <f aca="false">IF(OR(A26="",N(D26)=0),"",(F26-G26)/D26)</f>
        <v/>
      </c>
      <c r="I26" s="21"/>
      <c r="J26" s="24" t="str">
        <f aca="false">IF(A26="","",IF(I26="","Holding","Called away"))</f>
        <v/>
      </c>
      <c r="K26" s="14" t="str">
        <f aca="false">IF(OR(A26="",I26=""),"",(I26-E26)*D26+G26)</f>
        <v/>
      </c>
    </row>
    <row r="27" customFormat="false" ht="15" hidden="false" customHeight="false" outlineLevel="0" collapsed="false">
      <c r="A27" s="20"/>
      <c r="B27" s="19"/>
      <c r="C27" s="19"/>
      <c r="D27" s="22"/>
      <c r="E27" s="21"/>
      <c r="F27" s="15" t="str">
        <f aca="false">IF(A27="","",D27*E27)</f>
        <v/>
      </c>
      <c r="G27" s="14" t="str">
        <f aca="false">IF(A27="","",SUMIFS('Trade Log'!$M$5:$M$304,'Trade Log'!$B$5:$B$304,A27,'Trade Log'!$A$5:$A$304,"&gt;="&amp;B27,'Trade Log'!$A$5:$A$304,"&lt;="&amp;IF(C27="",DATE(2100,1,1),C27)))</f>
        <v/>
      </c>
      <c r="H27" s="23" t="str">
        <f aca="false">IF(OR(A27="",N(D27)=0),"",(F27-G27)/D27)</f>
        <v/>
      </c>
      <c r="I27" s="21"/>
      <c r="J27" s="24" t="str">
        <f aca="false">IF(A27="","",IF(I27="","Holding","Called away"))</f>
        <v/>
      </c>
      <c r="K27" s="14" t="str">
        <f aca="false">IF(OR(A27="",I27=""),"",(I27-E27)*D27+G27)</f>
        <v/>
      </c>
    </row>
    <row r="28" customFormat="false" ht="15" hidden="false" customHeight="false" outlineLevel="0" collapsed="false">
      <c r="A28" s="20"/>
      <c r="B28" s="19"/>
      <c r="C28" s="19"/>
      <c r="D28" s="22"/>
      <c r="E28" s="21"/>
      <c r="F28" s="15" t="str">
        <f aca="false">IF(A28="","",D28*E28)</f>
        <v/>
      </c>
      <c r="G28" s="14" t="str">
        <f aca="false">IF(A28="","",SUMIFS('Trade Log'!$M$5:$M$304,'Trade Log'!$B$5:$B$304,A28,'Trade Log'!$A$5:$A$304,"&gt;="&amp;B28,'Trade Log'!$A$5:$A$304,"&lt;="&amp;IF(C28="",DATE(2100,1,1),C28)))</f>
        <v/>
      </c>
      <c r="H28" s="23" t="str">
        <f aca="false">IF(OR(A28="",N(D28)=0),"",(F28-G28)/D28)</f>
        <v/>
      </c>
      <c r="I28" s="21"/>
      <c r="J28" s="24" t="str">
        <f aca="false">IF(A28="","",IF(I28="","Holding","Called away"))</f>
        <v/>
      </c>
      <c r="K28" s="14" t="str">
        <f aca="false">IF(OR(A28="",I28=""),"",(I28-E28)*D28+G28)</f>
        <v/>
      </c>
    </row>
    <row r="29" customFormat="false" ht="15" hidden="false" customHeight="false" outlineLevel="0" collapsed="false">
      <c r="A29" s="20"/>
      <c r="B29" s="19"/>
      <c r="C29" s="19"/>
      <c r="D29" s="22"/>
      <c r="E29" s="21"/>
      <c r="F29" s="15" t="str">
        <f aca="false">IF(A29="","",D29*E29)</f>
        <v/>
      </c>
      <c r="G29" s="14" t="str">
        <f aca="false">IF(A29="","",SUMIFS('Trade Log'!$M$5:$M$304,'Trade Log'!$B$5:$B$304,A29,'Trade Log'!$A$5:$A$304,"&gt;="&amp;B29,'Trade Log'!$A$5:$A$304,"&lt;="&amp;IF(C29="",DATE(2100,1,1),C29)))</f>
        <v/>
      </c>
      <c r="H29" s="23" t="str">
        <f aca="false">IF(OR(A29="",N(D29)=0),"",(F29-G29)/D29)</f>
        <v/>
      </c>
      <c r="I29" s="21"/>
      <c r="J29" s="24" t="str">
        <f aca="false">IF(A29="","",IF(I29="","Holding","Called away"))</f>
        <v/>
      </c>
      <c r="K29" s="14" t="str">
        <f aca="false">IF(OR(A29="",I29=""),"",(I29-E29)*D29+G29)</f>
        <v/>
      </c>
    </row>
    <row r="30" customFormat="false" ht="15" hidden="false" customHeight="false" outlineLevel="0" collapsed="false">
      <c r="A30" s="20"/>
      <c r="B30" s="19"/>
      <c r="C30" s="19"/>
      <c r="D30" s="22"/>
      <c r="E30" s="21"/>
      <c r="F30" s="15" t="str">
        <f aca="false">IF(A30="","",D30*E30)</f>
        <v/>
      </c>
      <c r="G30" s="14" t="str">
        <f aca="false">IF(A30="","",SUMIFS('Trade Log'!$M$5:$M$304,'Trade Log'!$B$5:$B$304,A30,'Trade Log'!$A$5:$A$304,"&gt;="&amp;B30,'Trade Log'!$A$5:$A$304,"&lt;="&amp;IF(C30="",DATE(2100,1,1),C30)))</f>
        <v/>
      </c>
      <c r="H30" s="23" t="str">
        <f aca="false">IF(OR(A30="",N(D30)=0),"",(F30-G30)/D30)</f>
        <v/>
      </c>
      <c r="I30" s="21"/>
      <c r="J30" s="24" t="str">
        <f aca="false">IF(A30="","",IF(I30="","Holding","Called away"))</f>
        <v/>
      </c>
      <c r="K30" s="14" t="str">
        <f aca="false">IF(OR(A30="",I30=""),"",(I30-E30)*D30+G30)</f>
        <v/>
      </c>
    </row>
    <row r="31" customFormat="false" ht="15" hidden="false" customHeight="false" outlineLevel="0" collapsed="false">
      <c r="A31" s="20"/>
      <c r="B31" s="19"/>
      <c r="C31" s="19"/>
      <c r="D31" s="22"/>
      <c r="E31" s="21"/>
      <c r="F31" s="15" t="str">
        <f aca="false">IF(A31="","",D31*E31)</f>
        <v/>
      </c>
      <c r="G31" s="14" t="str">
        <f aca="false">IF(A31="","",SUMIFS('Trade Log'!$M$5:$M$304,'Trade Log'!$B$5:$B$304,A31,'Trade Log'!$A$5:$A$304,"&gt;="&amp;B31,'Trade Log'!$A$5:$A$304,"&lt;="&amp;IF(C31="",DATE(2100,1,1),C31)))</f>
        <v/>
      </c>
      <c r="H31" s="23" t="str">
        <f aca="false">IF(OR(A31="",N(D31)=0),"",(F31-G31)/D31)</f>
        <v/>
      </c>
      <c r="I31" s="21"/>
      <c r="J31" s="24" t="str">
        <f aca="false">IF(A31="","",IF(I31="","Holding","Called away"))</f>
        <v/>
      </c>
      <c r="K31" s="14" t="str">
        <f aca="false">IF(OR(A31="",I31=""),"",(I31-E31)*D31+G31)</f>
        <v/>
      </c>
    </row>
    <row r="32" customFormat="false" ht="15" hidden="false" customHeight="false" outlineLevel="0" collapsed="false">
      <c r="A32" s="20"/>
      <c r="B32" s="19"/>
      <c r="C32" s="19"/>
      <c r="D32" s="22"/>
      <c r="E32" s="21"/>
      <c r="F32" s="15" t="str">
        <f aca="false">IF(A32="","",D32*E32)</f>
        <v/>
      </c>
      <c r="G32" s="14" t="str">
        <f aca="false">IF(A32="","",SUMIFS('Trade Log'!$M$5:$M$304,'Trade Log'!$B$5:$B$304,A32,'Trade Log'!$A$5:$A$304,"&gt;="&amp;B32,'Trade Log'!$A$5:$A$304,"&lt;="&amp;IF(C32="",DATE(2100,1,1),C32)))</f>
        <v/>
      </c>
      <c r="H32" s="23" t="str">
        <f aca="false">IF(OR(A32="",N(D32)=0),"",(F32-G32)/D32)</f>
        <v/>
      </c>
      <c r="I32" s="21"/>
      <c r="J32" s="24" t="str">
        <f aca="false">IF(A32="","",IF(I32="","Holding","Called away"))</f>
        <v/>
      </c>
      <c r="K32" s="14" t="str">
        <f aca="false">IF(OR(A32="",I32=""),"",(I32-E32)*D32+G32)</f>
        <v/>
      </c>
    </row>
    <row r="33" customFormat="false" ht="15" hidden="false" customHeight="false" outlineLevel="0" collapsed="false">
      <c r="A33" s="20"/>
      <c r="B33" s="19"/>
      <c r="C33" s="19"/>
      <c r="D33" s="22"/>
      <c r="E33" s="21"/>
      <c r="F33" s="15" t="str">
        <f aca="false">IF(A33="","",D33*E33)</f>
        <v/>
      </c>
      <c r="G33" s="14" t="str">
        <f aca="false">IF(A33="","",SUMIFS('Trade Log'!$M$5:$M$304,'Trade Log'!$B$5:$B$304,A33,'Trade Log'!$A$5:$A$304,"&gt;="&amp;B33,'Trade Log'!$A$5:$A$304,"&lt;="&amp;IF(C33="",DATE(2100,1,1),C33)))</f>
        <v/>
      </c>
      <c r="H33" s="23" t="str">
        <f aca="false">IF(OR(A33="",N(D33)=0),"",(F33-G33)/D33)</f>
        <v/>
      </c>
      <c r="I33" s="21"/>
      <c r="J33" s="24" t="str">
        <f aca="false">IF(A33="","",IF(I33="","Holding","Called away"))</f>
        <v/>
      </c>
      <c r="K33" s="14" t="str">
        <f aca="false">IF(OR(A33="",I33=""),"",(I33-E33)*D33+G33)</f>
        <v/>
      </c>
    </row>
    <row r="34" customFormat="false" ht="15" hidden="false" customHeight="false" outlineLevel="0" collapsed="false">
      <c r="A34" s="20"/>
      <c r="B34" s="19"/>
      <c r="C34" s="19"/>
      <c r="D34" s="22"/>
      <c r="E34" s="21"/>
      <c r="F34" s="15" t="str">
        <f aca="false">IF(A34="","",D34*E34)</f>
        <v/>
      </c>
      <c r="G34" s="14" t="str">
        <f aca="false">IF(A34="","",SUMIFS('Trade Log'!$M$5:$M$304,'Trade Log'!$B$5:$B$304,A34,'Trade Log'!$A$5:$A$304,"&gt;="&amp;B34,'Trade Log'!$A$5:$A$304,"&lt;="&amp;IF(C34="",DATE(2100,1,1),C34)))</f>
        <v/>
      </c>
      <c r="H34" s="23" t="str">
        <f aca="false">IF(OR(A34="",N(D34)=0),"",(F34-G34)/D34)</f>
        <v/>
      </c>
      <c r="I34" s="21"/>
      <c r="J34" s="24" t="str">
        <f aca="false">IF(A34="","",IF(I34="","Holding","Called away"))</f>
        <v/>
      </c>
      <c r="K34" s="14" t="str">
        <f aca="false">IF(OR(A34="",I34=""),"",(I34-E34)*D34+G34)</f>
        <v/>
      </c>
    </row>
    <row r="35" customFormat="false" ht="15" hidden="false" customHeight="false" outlineLevel="0" collapsed="false">
      <c r="A35" s="20"/>
      <c r="B35" s="19"/>
      <c r="C35" s="19"/>
      <c r="D35" s="22"/>
      <c r="E35" s="21"/>
      <c r="F35" s="15" t="str">
        <f aca="false">IF(A35="","",D35*E35)</f>
        <v/>
      </c>
      <c r="G35" s="14" t="str">
        <f aca="false">IF(A35="","",SUMIFS('Trade Log'!$M$5:$M$304,'Trade Log'!$B$5:$B$304,A35,'Trade Log'!$A$5:$A$304,"&gt;="&amp;B35,'Trade Log'!$A$5:$A$304,"&lt;="&amp;IF(C35="",DATE(2100,1,1),C35)))</f>
        <v/>
      </c>
      <c r="H35" s="23" t="str">
        <f aca="false">IF(OR(A35="",N(D35)=0),"",(F35-G35)/D35)</f>
        <v/>
      </c>
      <c r="I35" s="21"/>
      <c r="J35" s="24" t="str">
        <f aca="false">IF(A35="","",IF(I35="","Holding","Called away"))</f>
        <v/>
      </c>
      <c r="K35" s="14" t="str">
        <f aca="false">IF(OR(A35="",I35=""),"",(I35-E35)*D35+G35)</f>
        <v/>
      </c>
    </row>
    <row r="36" customFormat="false" ht="15" hidden="false" customHeight="false" outlineLevel="0" collapsed="false">
      <c r="A36" s="20"/>
      <c r="B36" s="19"/>
      <c r="C36" s="19"/>
      <c r="D36" s="22"/>
      <c r="E36" s="21"/>
      <c r="F36" s="15" t="str">
        <f aca="false">IF(A36="","",D36*E36)</f>
        <v/>
      </c>
      <c r="G36" s="14" t="str">
        <f aca="false">IF(A36="","",SUMIFS('Trade Log'!$M$5:$M$304,'Trade Log'!$B$5:$B$304,A36,'Trade Log'!$A$5:$A$304,"&gt;="&amp;B36,'Trade Log'!$A$5:$A$304,"&lt;="&amp;IF(C36="",DATE(2100,1,1),C36)))</f>
        <v/>
      </c>
      <c r="H36" s="23" t="str">
        <f aca="false">IF(OR(A36="",N(D36)=0),"",(F36-G36)/D36)</f>
        <v/>
      </c>
      <c r="I36" s="21"/>
      <c r="J36" s="24" t="str">
        <f aca="false">IF(A36="","",IF(I36="","Holding","Called away"))</f>
        <v/>
      </c>
      <c r="K36" s="14" t="str">
        <f aca="false">IF(OR(A36="",I36=""),"",(I36-E36)*D36+G36)</f>
        <v/>
      </c>
    </row>
    <row r="37" customFormat="false" ht="15" hidden="false" customHeight="false" outlineLevel="0" collapsed="false">
      <c r="A37" s="20"/>
      <c r="B37" s="19"/>
      <c r="C37" s="19"/>
      <c r="D37" s="22"/>
      <c r="E37" s="21"/>
      <c r="F37" s="15" t="str">
        <f aca="false">IF(A37="","",D37*E37)</f>
        <v/>
      </c>
      <c r="G37" s="14" t="str">
        <f aca="false">IF(A37="","",SUMIFS('Trade Log'!$M$5:$M$304,'Trade Log'!$B$5:$B$304,A37,'Trade Log'!$A$5:$A$304,"&gt;="&amp;B37,'Trade Log'!$A$5:$A$304,"&lt;="&amp;IF(C37="",DATE(2100,1,1),C37)))</f>
        <v/>
      </c>
      <c r="H37" s="23" t="str">
        <f aca="false">IF(OR(A37="",N(D37)=0),"",(F37-G37)/D37)</f>
        <v/>
      </c>
      <c r="I37" s="21"/>
      <c r="J37" s="24" t="str">
        <f aca="false">IF(A37="","",IF(I37="","Holding","Called away"))</f>
        <v/>
      </c>
      <c r="K37" s="14" t="str">
        <f aca="false">IF(OR(A37="",I37=""),"",(I37-E37)*D37+G37)</f>
        <v/>
      </c>
    </row>
    <row r="38" customFormat="false" ht="15" hidden="false" customHeight="false" outlineLevel="0" collapsed="false">
      <c r="A38" s="20"/>
      <c r="B38" s="19"/>
      <c r="C38" s="19"/>
      <c r="D38" s="22"/>
      <c r="E38" s="21"/>
      <c r="F38" s="15" t="str">
        <f aca="false">IF(A38="","",D38*E38)</f>
        <v/>
      </c>
      <c r="G38" s="14" t="str">
        <f aca="false">IF(A38="","",SUMIFS('Trade Log'!$M$5:$M$304,'Trade Log'!$B$5:$B$304,A38,'Trade Log'!$A$5:$A$304,"&gt;="&amp;B38,'Trade Log'!$A$5:$A$304,"&lt;="&amp;IF(C38="",DATE(2100,1,1),C38)))</f>
        <v/>
      </c>
      <c r="H38" s="23" t="str">
        <f aca="false">IF(OR(A38="",N(D38)=0),"",(F38-G38)/D38)</f>
        <v/>
      </c>
      <c r="I38" s="21"/>
      <c r="J38" s="24" t="str">
        <f aca="false">IF(A38="","",IF(I38="","Holding","Called away"))</f>
        <v/>
      </c>
      <c r="K38" s="14" t="str">
        <f aca="false">IF(OR(A38="",I38=""),"",(I38-E38)*D38+G38)</f>
        <v/>
      </c>
    </row>
    <row r="39" customFormat="false" ht="15" hidden="false" customHeight="false" outlineLevel="0" collapsed="false">
      <c r="A39" s="20"/>
      <c r="B39" s="19"/>
      <c r="C39" s="19"/>
      <c r="D39" s="22"/>
      <c r="E39" s="21"/>
      <c r="F39" s="15" t="str">
        <f aca="false">IF(A39="","",D39*E39)</f>
        <v/>
      </c>
      <c r="G39" s="14" t="str">
        <f aca="false">IF(A39="","",SUMIFS('Trade Log'!$M$5:$M$304,'Trade Log'!$B$5:$B$304,A39,'Trade Log'!$A$5:$A$304,"&gt;="&amp;B39,'Trade Log'!$A$5:$A$304,"&lt;="&amp;IF(C39="",DATE(2100,1,1),C39)))</f>
        <v/>
      </c>
      <c r="H39" s="23" t="str">
        <f aca="false">IF(OR(A39="",N(D39)=0),"",(F39-G39)/D39)</f>
        <v/>
      </c>
      <c r="I39" s="21"/>
      <c r="J39" s="24" t="str">
        <f aca="false">IF(A39="","",IF(I39="","Holding","Called away"))</f>
        <v/>
      </c>
      <c r="K39" s="14" t="str">
        <f aca="false">IF(OR(A39="",I39=""),"",(I39-E39)*D39+G39)</f>
        <v/>
      </c>
    </row>
    <row r="40" customFormat="false" ht="15" hidden="false" customHeight="false" outlineLevel="0" collapsed="false">
      <c r="A40" s="20"/>
      <c r="B40" s="19"/>
      <c r="C40" s="19"/>
      <c r="D40" s="22"/>
      <c r="E40" s="21"/>
      <c r="F40" s="15" t="str">
        <f aca="false">IF(A40="","",D40*E40)</f>
        <v/>
      </c>
      <c r="G40" s="14" t="str">
        <f aca="false">IF(A40="","",SUMIFS('Trade Log'!$M$5:$M$304,'Trade Log'!$B$5:$B$304,A40,'Trade Log'!$A$5:$A$304,"&gt;="&amp;B40,'Trade Log'!$A$5:$A$304,"&lt;="&amp;IF(C40="",DATE(2100,1,1),C40)))</f>
        <v/>
      </c>
      <c r="H40" s="23" t="str">
        <f aca="false">IF(OR(A40="",N(D40)=0),"",(F40-G40)/D40)</f>
        <v/>
      </c>
      <c r="I40" s="21"/>
      <c r="J40" s="24" t="str">
        <f aca="false">IF(A40="","",IF(I40="","Holding","Called away"))</f>
        <v/>
      </c>
      <c r="K40" s="14" t="str">
        <f aca="false">IF(OR(A40="",I40=""),"",(I40-E40)*D40+G40)</f>
        <v/>
      </c>
    </row>
    <row r="41" customFormat="false" ht="15" hidden="false" customHeight="false" outlineLevel="0" collapsed="false">
      <c r="A41" s="20"/>
      <c r="B41" s="19"/>
      <c r="C41" s="19"/>
      <c r="D41" s="22"/>
      <c r="E41" s="21"/>
      <c r="F41" s="15" t="str">
        <f aca="false">IF(A41="","",D41*E41)</f>
        <v/>
      </c>
      <c r="G41" s="14" t="str">
        <f aca="false">IF(A41="","",SUMIFS('Trade Log'!$M$5:$M$304,'Trade Log'!$B$5:$B$304,A41,'Trade Log'!$A$5:$A$304,"&gt;="&amp;B41,'Trade Log'!$A$5:$A$304,"&lt;="&amp;IF(C41="",DATE(2100,1,1),C41)))</f>
        <v/>
      </c>
      <c r="H41" s="23" t="str">
        <f aca="false">IF(OR(A41="",N(D41)=0),"",(F41-G41)/D41)</f>
        <v/>
      </c>
      <c r="I41" s="21"/>
      <c r="J41" s="24" t="str">
        <f aca="false">IF(A41="","",IF(I41="","Holding","Called away"))</f>
        <v/>
      </c>
      <c r="K41" s="14" t="str">
        <f aca="false">IF(OR(A41="",I41=""),"",(I41-E41)*D41+G41)</f>
        <v/>
      </c>
    </row>
    <row r="42" customFormat="false" ht="15" hidden="false" customHeight="false" outlineLevel="0" collapsed="false">
      <c r="A42" s="20"/>
      <c r="B42" s="19"/>
      <c r="C42" s="19"/>
      <c r="D42" s="22"/>
      <c r="E42" s="21"/>
      <c r="F42" s="15" t="str">
        <f aca="false">IF(A42="","",D42*E42)</f>
        <v/>
      </c>
      <c r="G42" s="14" t="str">
        <f aca="false">IF(A42="","",SUMIFS('Trade Log'!$M$5:$M$304,'Trade Log'!$B$5:$B$304,A42,'Trade Log'!$A$5:$A$304,"&gt;="&amp;B42,'Trade Log'!$A$5:$A$304,"&lt;="&amp;IF(C42="",DATE(2100,1,1),C42)))</f>
        <v/>
      </c>
      <c r="H42" s="23" t="str">
        <f aca="false">IF(OR(A42="",N(D42)=0),"",(F42-G42)/D42)</f>
        <v/>
      </c>
      <c r="I42" s="21"/>
      <c r="J42" s="24" t="str">
        <f aca="false">IF(A42="","",IF(I42="","Holding","Called away"))</f>
        <v/>
      </c>
      <c r="K42" s="14" t="str">
        <f aca="false">IF(OR(A42="",I42=""),"",(I42-E42)*D42+G42)</f>
        <v/>
      </c>
    </row>
    <row r="43" customFormat="false" ht="15" hidden="false" customHeight="false" outlineLevel="0" collapsed="false">
      <c r="A43" s="20"/>
      <c r="B43" s="19"/>
      <c r="C43" s="19"/>
      <c r="D43" s="22"/>
      <c r="E43" s="21"/>
      <c r="F43" s="15" t="str">
        <f aca="false">IF(A43="","",D43*E43)</f>
        <v/>
      </c>
      <c r="G43" s="14" t="str">
        <f aca="false">IF(A43="","",SUMIFS('Trade Log'!$M$5:$M$304,'Trade Log'!$B$5:$B$304,A43,'Trade Log'!$A$5:$A$304,"&gt;="&amp;B43,'Trade Log'!$A$5:$A$304,"&lt;="&amp;IF(C43="",DATE(2100,1,1),C43)))</f>
        <v/>
      </c>
      <c r="H43" s="23" t="str">
        <f aca="false">IF(OR(A43="",N(D43)=0),"",(F43-G43)/D43)</f>
        <v/>
      </c>
      <c r="I43" s="21"/>
      <c r="J43" s="24" t="str">
        <f aca="false">IF(A43="","",IF(I43="","Holding","Called away"))</f>
        <v/>
      </c>
      <c r="K43" s="14" t="str">
        <f aca="false">IF(OR(A43="",I43=""),"",(I43-E43)*D43+G43)</f>
        <v/>
      </c>
    </row>
    <row r="44" customFormat="false" ht="15" hidden="false" customHeight="false" outlineLevel="0" collapsed="false">
      <c r="A44" s="20"/>
      <c r="B44" s="19"/>
      <c r="C44" s="19"/>
      <c r="D44" s="22"/>
      <c r="E44" s="21"/>
      <c r="F44" s="15" t="str">
        <f aca="false">IF(A44="","",D44*E44)</f>
        <v/>
      </c>
      <c r="G44" s="14" t="str">
        <f aca="false">IF(A44="","",SUMIFS('Trade Log'!$M$5:$M$304,'Trade Log'!$B$5:$B$304,A44,'Trade Log'!$A$5:$A$304,"&gt;="&amp;B44,'Trade Log'!$A$5:$A$304,"&lt;="&amp;IF(C44="",DATE(2100,1,1),C44)))</f>
        <v/>
      </c>
      <c r="H44" s="23" t="str">
        <f aca="false">IF(OR(A44="",N(D44)=0),"",(F44-G44)/D44)</f>
        <v/>
      </c>
      <c r="I44" s="21"/>
      <c r="J44" s="24" t="str">
        <f aca="false">IF(A44="","",IF(I44="","Holding","Called away"))</f>
        <v/>
      </c>
      <c r="K44" s="14" t="str">
        <f aca="false">IF(OR(A44="",I44=""),"",(I44-E44)*D44+G44)</f>
        <v/>
      </c>
    </row>
    <row r="45" customFormat="false" ht="15" hidden="false" customHeight="false" outlineLevel="0" collapsed="false">
      <c r="A45" s="20"/>
      <c r="B45" s="19"/>
      <c r="C45" s="19"/>
      <c r="D45" s="22"/>
      <c r="E45" s="21"/>
      <c r="F45" s="15" t="str">
        <f aca="false">IF(A45="","",D45*E45)</f>
        <v/>
      </c>
      <c r="G45" s="14" t="str">
        <f aca="false">IF(A45="","",SUMIFS('Trade Log'!$M$5:$M$304,'Trade Log'!$B$5:$B$304,A45,'Trade Log'!$A$5:$A$304,"&gt;="&amp;B45,'Trade Log'!$A$5:$A$304,"&lt;="&amp;IF(C45="",DATE(2100,1,1),C45)))</f>
        <v/>
      </c>
      <c r="H45" s="23" t="str">
        <f aca="false">IF(OR(A45="",N(D45)=0),"",(F45-G45)/D45)</f>
        <v/>
      </c>
      <c r="I45" s="21"/>
      <c r="J45" s="24" t="str">
        <f aca="false">IF(A45="","",IF(I45="","Holding","Called away"))</f>
        <v/>
      </c>
      <c r="K45" s="14" t="str">
        <f aca="false">IF(OR(A45="",I45=""),"",(I45-E45)*D45+G45)</f>
        <v/>
      </c>
    </row>
    <row r="46" customFormat="false" ht="15" hidden="false" customHeight="false" outlineLevel="0" collapsed="false">
      <c r="A46" s="20"/>
      <c r="B46" s="19"/>
      <c r="C46" s="19"/>
      <c r="D46" s="22"/>
      <c r="E46" s="21"/>
      <c r="F46" s="15" t="str">
        <f aca="false">IF(A46="","",D46*E46)</f>
        <v/>
      </c>
      <c r="G46" s="14" t="str">
        <f aca="false">IF(A46="","",SUMIFS('Trade Log'!$M$5:$M$304,'Trade Log'!$B$5:$B$304,A46,'Trade Log'!$A$5:$A$304,"&gt;="&amp;B46,'Trade Log'!$A$5:$A$304,"&lt;="&amp;IF(C46="",DATE(2100,1,1),C46)))</f>
        <v/>
      </c>
      <c r="H46" s="23" t="str">
        <f aca="false">IF(OR(A46="",N(D46)=0),"",(F46-G46)/D46)</f>
        <v/>
      </c>
      <c r="I46" s="21"/>
      <c r="J46" s="24" t="str">
        <f aca="false">IF(A46="","",IF(I46="","Holding","Called away"))</f>
        <v/>
      </c>
      <c r="K46" s="14" t="str">
        <f aca="false">IF(OR(A46="",I46=""),"",(I46-E46)*D46+G46)</f>
        <v/>
      </c>
    </row>
    <row r="47" customFormat="false" ht="15" hidden="false" customHeight="false" outlineLevel="0" collapsed="false">
      <c r="A47" s="20"/>
      <c r="B47" s="19"/>
      <c r="C47" s="19"/>
      <c r="D47" s="22"/>
      <c r="E47" s="21"/>
      <c r="F47" s="15" t="str">
        <f aca="false">IF(A47="","",D47*E47)</f>
        <v/>
      </c>
      <c r="G47" s="14" t="str">
        <f aca="false">IF(A47="","",SUMIFS('Trade Log'!$M$5:$M$304,'Trade Log'!$B$5:$B$304,A47,'Trade Log'!$A$5:$A$304,"&gt;="&amp;B47,'Trade Log'!$A$5:$A$304,"&lt;="&amp;IF(C47="",DATE(2100,1,1),C47)))</f>
        <v/>
      </c>
      <c r="H47" s="23" t="str">
        <f aca="false">IF(OR(A47="",N(D47)=0),"",(F47-G47)/D47)</f>
        <v/>
      </c>
      <c r="I47" s="21"/>
      <c r="J47" s="24" t="str">
        <f aca="false">IF(A47="","",IF(I47="","Holding","Called away"))</f>
        <v/>
      </c>
      <c r="K47" s="14" t="str">
        <f aca="false">IF(OR(A47="",I47=""),"",(I47-E47)*D47+G47)</f>
        <v/>
      </c>
    </row>
    <row r="48" customFormat="false" ht="15" hidden="false" customHeight="false" outlineLevel="0" collapsed="false">
      <c r="A48" s="20"/>
      <c r="B48" s="19"/>
      <c r="C48" s="19"/>
      <c r="D48" s="22"/>
      <c r="E48" s="21"/>
      <c r="F48" s="15" t="str">
        <f aca="false">IF(A48="","",D48*E48)</f>
        <v/>
      </c>
      <c r="G48" s="14" t="str">
        <f aca="false">IF(A48="","",SUMIFS('Trade Log'!$M$5:$M$304,'Trade Log'!$B$5:$B$304,A48,'Trade Log'!$A$5:$A$304,"&gt;="&amp;B48,'Trade Log'!$A$5:$A$304,"&lt;="&amp;IF(C48="",DATE(2100,1,1),C48)))</f>
        <v/>
      </c>
      <c r="H48" s="23" t="str">
        <f aca="false">IF(OR(A48="",N(D48)=0),"",(F48-G48)/D48)</f>
        <v/>
      </c>
      <c r="I48" s="21"/>
      <c r="J48" s="24" t="str">
        <f aca="false">IF(A48="","",IF(I48="","Holding","Called away"))</f>
        <v/>
      </c>
      <c r="K48" s="14" t="str">
        <f aca="false">IF(OR(A48="",I48=""),"",(I48-E48)*D48+G48)</f>
        <v/>
      </c>
    </row>
    <row r="49" customFormat="false" ht="15" hidden="false" customHeight="false" outlineLevel="0" collapsed="false">
      <c r="A49" s="20"/>
      <c r="B49" s="19"/>
      <c r="C49" s="19"/>
      <c r="D49" s="22"/>
      <c r="E49" s="21"/>
      <c r="F49" s="15" t="str">
        <f aca="false">IF(A49="","",D49*E49)</f>
        <v/>
      </c>
      <c r="G49" s="14" t="str">
        <f aca="false">IF(A49="","",SUMIFS('Trade Log'!$M$5:$M$304,'Trade Log'!$B$5:$B$304,A49,'Trade Log'!$A$5:$A$304,"&gt;="&amp;B49,'Trade Log'!$A$5:$A$304,"&lt;="&amp;IF(C49="",DATE(2100,1,1),C49)))</f>
        <v/>
      </c>
      <c r="H49" s="23" t="str">
        <f aca="false">IF(OR(A49="",N(D49)=0),"",(F49-G49)/D49)</f>
        <v/>
      </c>
      <c r="I49" s="21"/>
      <c r="J49" s="24" t="str">
        <f aca="false">IF(A49="","",IF(I49="","Holding","Called away"))</f>
        <v/>
      </c>
      <c r="K49" s="14" t="str">
        <f aca="false">IF(OR(A49="",I49=""),"",(I49-E49)*D49+G49)</f>
        <v/>
      </c>
    </row>
    <row r="50" customFormat="false" ht="15" hidden="false" customHeight="false" outlineLevel="0" collapsed="false">
      <c r="A50" s="20"/>
      <c r="B50" s="19"/>
      <c r="C50" s="19"/>
      <c r="D50" s="22"/>
      <c r="E50" s="21"/>
      <c r="F50" s="15" t="str">
        <f aca="false">IF(A50="","",D50*E50)</f>
        <v/>
      </c>
      <c r="G50" s="14" t="str">
        <f aca="false">IF(A50="","",SUMIFS('Trade Log'!$M$5:$M$304,'Trade Log'!$B$5:$B$304,A50,'Trade Log'!$A$5:$A$304,"&gt;="&amp;B50,'Trade Log'!$A$5:$A$304,"&lt;="&amp;IF(C50="",DATE(2100,1,1),C50)))</f>
        <v/>
      </c>
      <c r="H50" s="23" t="str">
        <f aca="false">IF(OR(A50="",N(D50)=0),"",(F50-G50)/D50)</f>
        <v/>
      </c>
      <c r="I50" s="21"/>
      <c r="J50" s="24" t="str">
        <f aca="false">IF(A50="","",IF(I50="","Holding","Called away"))</f>
        <v/>
      </c>
      <c r="K50" s="14" t="str">
        <f aca="false">IF(OR(A50="",I50=""),"",(I50-E50)*D50+G50)</f>
        <v/>
      </c>
    </row>
    <row r="51" customFormat="false" ht="15" hidden="false" customHeight="false" outlineLevel="0" collapsed="false">
      <c r="A51" s="20"/>
      <c r="B51" s="19"/>
      <c r="C51" s="19"/>
      <c r="D51" s="22"/>
      <c r="E51" s="21"/>
      <c r="F51" s="15" t="str">
        <f aca="false">IF(A51="","",D51*E51)</f>
        <v/>
      </c>
      <c r="G51" s="14" t="str">
        <f aca="false">IF(A51="","",SUMIFS('Trade Log'!$M$5:$M$304,'Trade Log'!$B$5:$B$304,A51,'Trade Log'!$A$5:$A$304,"&gt;="&amp;B51,'Trade Log'!$A$5:$A$304,"&lt;="&amp;IF(C51="",DATE(2100,1,1),C51)))</f>
        <v/>
      </c>
      <c r="H51" s="23" t="str">
        <f aca="false">IF(OR(A51="",N(D51)=0),"",(F51-G51)/D51)</f>
        <v/>
      </c>
      <c r="I51" s="21"/>
      <c r="J51" s="24" t="str">
        <f aca="false">IF(A51="","",IF(I51="","Holding","Called away"))</f>
        <v/>
      </c>
      <c r="K51" s="14" t="str">
        <f aca="false">IF(OR(A51="",I51=""),"",(I51-E51)*D51+G51)</f>
        <v/>
      </c>
    </row>
    <row r="52" customFormat="false" ht="15" hidden="false" customHeight="false" outlineLevel="0" collapsed="false">
      <c r="A52" s="20"/>
      <c r="B52" s="19"/>
      <c r="C52" s="19"/>
      <c r="D52" s="22"/>
      <c r="E52" s="21"/>
      <c r="F52" s="15" t="str">
        <f aca="false">IF(A52="","",D52*E52)</f>
        <v/>
      </c>
      <c r="G52" s="14" t="str">
        <f aca="false">IF(A52="","",SUMIFS('Trade Log'!$M$5:$M$304,'Trade Log'!$B$5:$B$304,A52,'Trade Log'!$A$5:$A$304,"&gt;="&amp;B52,'Trade Log'!$A$5:$A$304,"&lt;="&amp;IF(C52="",DATE(2100,1,1),C52)))</f>
        <v/>
      </c>
      <c r="H52" s="23" t="str">
        <f aca="false">IF(OR(A52="",N(D52)=0),"",(F52-G52)/D52)</f>
        <v/>
      </c>
      <c r="I52" s="21"/>
      <c r="J52" s="24" t="str">
        <f aca="false">IF(A52="","",IF(I52="","Holding","Called away"))</f>
        <v/>
      </c>
      <c r="K52" s="14" t="str">
        <f aca="false">IF(OR(A52="",I52=""),"",(I52-E52)*D52+G52)</f>
        <v/>
      </c>
    </row>
    <row r="53" customFormat="false" ht="15" hidden="false" customHeight="false" outlineLevel="0" collapsed="false">
      <c r="A53" s="20"/>
      <c r="B53" s="19"/>
      <c r="C53" s="19"/>
      <c r="D53" s="22"/>
      <c r="E53" s="21"/>
      <c r="F53" s="15" t="str">
        <f aca="false">IF(A53="","",D53*E53)</f>
        <v/>
      </c>
      <c r="G53" s="14" t="str">
        <f aca="false">IF(A53="","",SUMIFS('Trade Log'!$M$5:$M$304,'Trade Log'!$B$5:$B$304,A53,'Trade Log'!$A$5:$A$304,"&gt;="&amp;B53,'Trade Log'!$A$5:$A$304,"&lt;="&amp;IF(C53="",DATE(2100,1,1),C53)))</f>
        <v/>
      </c>
      <c r="H53" s="23" t="str">
        <f aca="false">IF(OR(A53="",N(D53)=0),"",(F53-G53)/D53)</f>
        <v/>
      </c>
      <c r="I53" s="21"/>
      <c r="J53" s="24" t="str">
        <f aca="false">IF(A53="","",IF(I53="","Holding","Called away"))</f>
        <v/>
      </c>
      <c r="K53" s="14" t="str">
        <f aca="false">IF(OR(A53="",I53=""),"",(I53-E53)*D53+G53)</f>
        <v/>
      </c>
    </row>
    <row r="54" customFormat="false" ht="15" hidden="false" customHeight="false" outlineLevel="0" collapsed="false">
      <c r="A54" s="20"/>
      <c r="B54" s="19"/>
      <c r="C54" s="19"/>
      <c r="D54" s="22"/>
      <c r="E54" s="21"/>
      <c r="F54" s="15" t="str">
        <f aca="false">IF(A54="","",D54*E54)</f>
        <v/>
      </c>
      <c r="G54" s="14" t="str">
        <f aca="false">IF(A54="","",SUMIFS('Trade Log'!$M$5:$M$304,'Trade Log'!$B$5:$B$304,A54,'Trade Log'!$A$5:$A$304,"&gt;="&amp;B54,'Trade Log'!$A$5:$A$304,"&lt;="&amp;IF(C54="",DATE(2100,1,1),C54)))</f>
        <v/>
      </c>
      <c r="H54" s="23" t="str">
        <f aca="false">IF(OR(A54="",N(D54)=0),"",(F54-G54)/D54)</f>
        <v/>
      </c>
      <c r="I54" s="21"/>
      <c r="J54" s="24" t="str">
        <f aca="false">IF(A54="","",IF(I54="","Holding","Called away"))</f>
        <v/>
      </c>
      <c r="K54" s="14" t="str">
        <f aca="false">IF(OR(A54="",I54=""),"",(I54-E54)*D54+G54)</f>
        <v/>
      </c>
    </row>
    <row r="55" customFormat="false" ht="15" hidden="false" customHeight="false" outlineLevel="0" collapsed="false">
      <c r="A55" s="20"/>
      <c r="B55" s="19"/>
      <c r="C55" s="19"/>
      <c r="D55" s="22"/>
      <c r="E55" s="21"/>
      <c r="F55" s="15" t="str">
        <f aca="false">IF(A55="","",D55*E55)</f>
        <v/>
      </c>
      <c r="G55" s="14" t="str">
        <f aca="false">IF(A55="","",SUMIFS('Trade Log'!$M$5:$M$304,'Trade Log'!$B$5:$B$304,A55,'Trade Log'!$A$5:$A$304,"&gt;="&amp;B55,'Trade Log'!$A$5:$A$304,"&lt;="&amp;IF(C55="",DATE(2100,1,1),C55)))</f>
        <v/>
      </c>
      <c r="H55" s="23" t="str">
        <f aca="false">IF(OR(A55="",N(D55)=0),"",(F55-G55)/D55)</f>
        <v/>
      </c>
      <c r="I55" s="21"/>
      <c r="J55" s="24" t="str">
        <f aca="false">IF(A55="","",IF(I55="","Holding","Called away"))</f>
        <v/>
      </c>
      <c r="K55" s="14" t="str">
        <f aca="false">IF(OR(A55="",I55=""),"",(I55-E55)*D55+G55)</f>
        <v/>
      </c>
    </row>
    <row r="56" customFormat="false" ht="15" hidden="false" customHeight="false" outlineLevel="0" collapsed="false">
      <c r="A56" s="20"/>
      <c r="B56" s="19"/>
      <c r="C56" s="19"/>
      <c r="D56" s="22"/>
      <c r="E56" s="21"/>
      <c r="F56" s="15" t="str">
        <f aca="false">IF(A56="","",D56*E56)</f>
        <v/>
      </c>
      <c r="G56" s="14" t="str">
        <f aca="false">IF(A56="","",SUMIFS('Trade Log'!$M$5:$M$304,'Trade Log'!$B$5:$B$304,A56,'Trade Log'!$A$5:$A$304,"&gt;="&amp;B56,'Trade Log'!$A$5:$A$304,"&lt;="&amp;IF(C56="",DATE(2100,1,1),C56)))</f>
        <v/>
      </c>
      <c r="H56" s="23" t="str">
        <f aca="false">IF(OR(A56="",N(D56)=0),"",(F56-G56)/D56)</f>
        <v/>
      </c>
      <c r="I56" s="21"/>
      <c r="J56" s="24" t="str">
        <f aca="false">IF(A56="","",IF(I56="","Holding","Called away"))</f>
        <v/>
      </c>
      <c r="K56" s="14" t="str">
        <f aca="false">IF(OR(A56="",I56=""),"",(I56-E56)*D56+G56)</f>
        <v/>
      </c>
    </row>
    <row r="57" customFormat="false" ht="15" hidden="false" customHeight="false" outlineLevel="0" collapsed="false">
      <c r="A57" s="20"/>
      <c r="B57" s="19"/>
      <c r="C57" s="19"/>
      <c r="D57" s="22"/>
      <c r="E57" s="21"/>
      <c r="F57" s="15" t="str">
        <f aca="false">IF(A57="","",D57*E57)</f>
        <v/>
      </c>
      <c r="G57" s="14" t="str">
        <f aca="false">IF(A57="","",SUMIFS('Trade Log'!$M$5:$M$304,'Trade Log'!$B$5:$B$304,A57,'Trade Log'!$A$5:$A$304,"&gt;="&amp;B57,'Trade Log'!$A$5:$A$304,"&lt;="&amp;IF(C57="",DATE(2100,1,1),C57)))</f>
        <v/>
      </c>
      <c r="H57" s="23" t="str">
        <f aca="false">IF(OR(A57="",N(D57)=0),"",(F57-G57)/D57)</f>
        <v/>
      </c>
      <c r="I57" s="21"/>
      <c r="J57" s="24" t="str">
        <f aca="false">IF(A57="","",IF(I57="","Holding","Called away"))</f>
        <v/>
      </c>
      <c r="K57" s="14" t="str">
        <f aca="false">IF(OR(A57="",I57=""),"",(I57-E57)*D57+G57)</f>
        <v/>
      </c>
    </row>
    <row r="58" customFormat="false" ht="15" hidden="false" customHeight="false" outlineLevel="0" collapsed="false">
      <c r="A58" s="20"/>
      <c r="B58" s="19"/>
      <c r="C58" s="19"/>
      <c r="D58" s="22"/>
      <c r="E58" s="21"/>
      <c r="F58" s="15" t="str">
        <f aca="false">IF(A58="","",D58*E58)</f>
        <v/>
      </c>
      <c r="G58" s="14" t="str">
        <f aca="false">IF(A58="","",SUMIFS('Trade Log'!$M$5:$M$304,'Trade Log'!$B$5:$B$304,A58,'Trade Log'!$A$5:$A$304,"&gt;="&amp;B58,'Trade Log'!$A$5:$A$304,"&lt;="&amp;IF(C58="",DATE(2100,1,1),C58)))</f>
        <v/>
      </c>
      <c r="H58" s="23" t="str">
        <f aca="false">IF(OR(A58="",N(D58)=0),"",(F58-G58)/D58)</f>
        <v/>
      </c>
      <c r="I58" s="21"/>
      <c r="J58" s="24" t="str">
        <f aca="false">IF(A58="","",IF(I58="","Holding","Called away"))</f>
        <v/>
      </c>
      <c r="K58" s="14" t="str">
        <f aca="false">IF(OR(A58="",I58=""),"",(I58-E58)*D58+G58)</f>
        <v/>
      </c>
    </row>
    <row r="59" customFormat="false" ht="15" hidden="false" customHeight="false" outlineLevel="0" collapsed="false">
      <c r="A59" s="20"/>
      <c r="B59" s="19"/>
      <c r="C59" s="19"/>
      <c r="D59" s="22"/>
      <c r="E59" s="21"/>
      <c r="F59" s="15" t="str">
        <f aca="false">IF(A59="","",D59*E59)</f>
        <v/>
      </c>
      <c r="G59" s="14" t="str">
        <f aca="false">IF(A59="","",SUMIFS('Trade Log'!$M$5:$M$304,'Trade Log'!$B$5:$B$304,A59,'Trade Log'!$A$5:$A$304,"&gt;="&amp;B59,'Trade Log'!$A$5:$A$304,"&lt;="&amp;IF(C59="",DATE(2100,1,1),C59)))</f>
        <v/>
      </c>
      <c r="H59" s="23" t="str">
        <f aca="false">IF(OR(A59="",N(D59)=0),"",(F59-G59)/D59)</f>
        <v/>
      </c>
      <c r="I59" s="21"/>
      <c r="J59" s="24" t="str">
        <f aca="false">IF(A59="","",IF(I59="","Holding","Called away"))</f>
        <v/>
      </c>
      <c r="K59" s="14" t="str">
        <f aca="false">IF(OR(A59="",I59=""),"",(I59-E59)*D59+G59)</f>
        <v/>
      </c>
    </row>
    <row r="60" customFormat="false" ht="15" hidden="false" customHeight="false" outlineLevel="0" collapsed="false">
      <c r="A60" s="20"/>
      <c r="B60" s="19"/>
      <c r="C60" s="19"/>
      <c r="D60" s="22"/>
      <c r="E60" s="21"/>
      <c r="F60" s="15" t="str">
        <f aca="false">IF(A60="","",D60*E60)</f>
        <v/>
      </c>
      <c r="G60" s="14" t="str">
        <f aca="false">IF(A60="","",SUMIFS('Trade Log'!$M$5:$M$304,'Trade Log'!$B$5:$B$304,A60,'Trade Log'!$A$5:$A$304,"&gt;="&amp;B60,'Trade Log'!$A$5:$A$304,"&lt;="&amp;IF(C60="",DATE(2100,1,1),C60)))</f>
        <v/>
      </c>
      <c r="H60" s="23" t="str">
        <f aca="false">IF(OR(A60="",N(D60)=0),"",(F60-G60)/D60)</f>
        <v/>
      </c>
      <c r="I60" s="21"/>
      <c r="J60" s="24" t="str">
        <f aca="false">IF(A60="","",IF(I60="","Holding","Called away"))</f>
        <v/>
      </c>
      <c r="K60" s="14" t="str">
        <f aca="false">IF(OR(A60="",I60=""),"",(I60-E60)*D60+G60)</f>
        <v/>
      </c>
    </row>
    <row r="61" customFormat="false" ht="15" hidden="false" customHeight="false" outlineLevel="0" collapsed="false">
      <c r="A61" s="20"/>
      <c r="B61" s="19"/>
      <c r="C61" s="19"/>
      <c r="D61" s="22"/>
      <c r="E61" s="21"/>
      <c r="F61" s="15" t="str">
        <f aca="false">IF(A61="","",D61*E61)</f>
        <v/>
      </c>
      <c r="G61" s="14" t="str">
        <f aca="false">IF(A61="","",SUMIFS('Trade Log'!$M$5:$M$304,'Trade Log'!$B$5:$B$304,A61,'Trade Log'!$A$5:$A$304,"&gt;="&amp;B61,'Trade Log'!$A$5:$A$304,"&lt;="&amp;IF(C61="",DATE(2100,1,1),C61)))</f>
        <v/>
      </c>
      <c r="H61" s="23" t="str">
        <f aca="false">IF(OR(A61="",N(D61)=0),"",(F61-G61)/D61)</f>
        <v/>
      </c>
      <c r="I61" s="21"/>
      <c r="J61" s="24" t="str">
        <f aca="false">IF(A61="","",IF(I61="","Holding","Called away"))</f>
        <v/>
      </c>
      <c r="K61" s="14" t="str">
        <f aca="false">IF(OR(A61="",I61=""),"",(I61-E61)*D61+G61)</f>
        <v/>
      </c>
    </row>
    <row r="62" customFormat="false" ht="15" hidden="false" customHeight="false" outlineLevel="0" collapsed="false">
      <c r="A62" s="20"/>
      <c r="B62" s="19"/>
      <c r="C62" s="19"/>
      <c r="D62" s="22"/>
      <c r="E62" s="21"/>
      <c r="F62" s="15" t="str">
        <f aca="false">IF(A62="","",D62*E62)</f>
        <v/>
      </c>
      <c r="G62" s="14" t="str">
        <f aca="false">IF(A62="","",SUMIFS('Trade Log'!$M$5:$M$304,'Trade Log'!$B$5:$B$304,A62,'Trade Log'!$A$5:$A$304,"&gt;="&amp;B62,'Trade Log'!$A$5:$A$304,"&lt;="&amp;IF(C62="",DATE(2100,1,1),C62)))</f>
        <v/>
      </c>
      <c r="H62" s="23" t="str">
        <f aca="false">IF(OR(A62="",N(D62)=0),"",(F62-G62)/D62)</f>
        <v/>
      </c>
      <c r="I62" s="21"/>
      <c r="J62" s="24" t="str">
        <f aca="false">IF(A62="","",IF(I62="","Holding","Called away"))</f>
        <v/>
      </c>
      <c r="K62" s="14" t="str">
        <f aca="false">IF(OR(A62="",I62=""),"",(I62-E62)*D62+G62)</f>
        <v/>
      </c>
    </row>
    <row r="63" customFormat="false" ht="15" hidden="false" customHeight="false" outlineLevel="0" collapsed="false">
      <c r="A63" s="20"/>
      <c r="B63" s="19"/>
      <c r="C63" s="19"/>
      <c r="D63" s="22"/>
      <c r="E63" s="21"/>
      <c r="F63" s="15" t="str">
        <f aca="false">IF(A63="","",D63*E63)</f>
        <v/>
      </c>
      <c r="G63" s="14" t="str">
        <f aca="false">IF(A63="","",SUMIFS('Trade Log'!$M$5:$M$304,'Trade Log'!$B$5:$B$304,A63,'Trade Log'!$A$5:$A$304,"&gt;="&amp;B63,'Trade Log'!$A$5:$A$304,"&lt;="&amp;IF(C63="",DATE(2100,1,1),C63)))</f>
        <v/>
      </c>
      <c r="H63" s="23" t="str">
        <f aca="false">IF(OR(A63="",N(D63)=0),"",(F63-G63)/D63)</f>
        <v/>
      </c>
      <c r="I63" s="21"/>
      <c r="J63" s="24" t="str">
        <f aca="false">IF(A63="","",IF(I63="","Holding","Called away"))</f>
        <v/>
      </c>
      <c r="K63" s="14" t="str">
        <f aca="false">IF(OR(A63="",I63=""),"",(I63-E63)*D63+G63)</f>
        <v/>
      </c>
    </row>
    <row r="64" customFormat="false" ht="15" hidden="false" customHeight="false" outlineLevel="0" collapsed="false">
      <c r="A64" s="20"/>
      <c r="B64" s="19"/>
      <c r="C64" s="19"/>
      <c r="D64" s="22"/>
      <c r="E64" s="21"/>
      <c r="F64" s="15" t="str">
        <f aca="false">IF(A64="","",D64*E64)</f>
        <v/>
      </c>
      <c r="G64" s="14" t="str">
        <f aca="false">IF(A64="","",SUMIFS('Trade Log'!$M$5:$M$304,'Trade Log'!$B$5:$B$304,A64,'Trade Log'!$A$5:$A$304,"&gt;="&amp;B64,'Trade Log'!$A$5:$A$304,"&lt;="&amp;IF(C64="",DATE(2100,1,1),C64)))</f>
        <v/>
      </c>
      <c r="H64" s="23" t="str">
        <f aca="false">IF(OR(A64="",N(D64)=0),"",(F64-G64)/D64)</f>
        <v/>
      </c>
      <c r="I64" s="21"/>
      <c r="J64" s="24" t="str">
        <f aca="false">IF(A64="","",IF(I64="","Holding","Called away"))</f>
        <v/>
      </c>
      <c r="K64" s="14" t="str">
        <f aca="false">IF(OR(A64="",I64=""),"",(I64-E64)*D64+G64)</f>
        <v/>
      </c>
    </row>
    <row r="65" customFormat="false" ht="15" hidden="false" customHeight="false" outlineLevel="0" collapsed="false">
      <c r="A65" s="20"/>
      <c r="B65" s="19"/>
      <c r="C65" s="19"/>
      <c r="D65" s="22"/>
      <c r="E65" s="21"/>
      <c r="F65" s="15" t="str">
        <f aca="false">IF(A65="","",D65*E65)</f>
        <v/>
      </c>
      <c r="G65" s="14" t="str">
        <f aca="false">IF(A65="","",SUMIFS('Trade Log'!$M$5:$M$304,'Trade Log'!$B$5:$B$304,A65,'Trade Log'!$A$5:$A$304,"&gt;="&amp;B65,'Trade Log'!$A$5:$A$304,"&lt;="&amp;IF(C65="",DATE(2100,1,1),C65)))</f>
        <v/>
      </c>
      <c r="H65" s="23" t="str">
        <f aca="false">IF(OR(A65="",N(D65)=0),"",(F65-G65)/D65)</f>
        <v/>
      </c>
      <c r="I65" s="21"/>
      <c r="J65" s="24" t="str">
        <f aca="false">IF(A65="","",IF(I65="","Holding","Called away"))</f>
        <v/>
      </c>
      <c r="K65" s="14" t="str">
        <f aca="false">IF(OR(A65="",I65=""),"",(I65-E65)*D65+G65)</f>
        <v/>
      </c>
    </row>
    <row r="66" customFormat="false" ht="15" hidden="false" customHeight="false" outlineLevel="0" collapsed="false">
      <c r="A66" s="20"/>
      <c r="B66" s="19"/>
      <c r="C66" s="19"/>
      <c r="D66" s="22"/>
      <c r="E66" s="21"/>
      <c r="F66" s="15" t="str">
        <f aca="false">IF(A66="","",D66*E66)</f>
        <v/>
      </c>
      <c r="G66" s="14" t="str">
        <f aca="false">IF(A66="","",SUMIFS('Trade Log'!$M$5:$M$304,'Trade Log'!$B$5:$B$304,A66,'Trade Log'!$A$5:$A$304,"&gt;="&amp;B66,'Trade Log'!$A$5:$A$304,"&lt;="&amp;IF(C66="",DATE(2100,1,1),C66)))</f>
        <v/>
      </c>
      <c r="H66" s="23" t="str">
        <f aca="false">IF(OR(A66="",N(D66)=0),"",(F66-G66)/D66)</f>
        <v/>
      </c>
      <c r="I66" s="21"/>
      <c r="J66" s="24" t="str">
        <f aca="false">IF(A66="","",IF(I66="","Holding","Called away"))</f>
        <v/>
      </c>
      <c r="K66" s="14" t="str">
        <f aca="false">IF(OR(A66="",I66=""),"",(I66-E66)*D66+G66)</f>
        <v/>
      </c>
    </row>
    <row r="67" customFormat="false" ht="15" hidden="false" customHeight="false" outlineLevel="0" collapsed="false">
      <c r="A67" s="20"/>
      <c r="B67" s="19"/>
      <c r="C67" s="19"/>
      <c r="D67" s="22"/>
      <c r="E67" s="21"/>
      <c r="F67" s="15" t="str">
        <f aca="false">IF(A67="","",D67*E67)</f>
        <v/>
      </c>
      <c r="G67" s="14" t="str">
        <f aca="false">IF(A67="","",SUMIFS('Trade Log'!$M$5:$M$304,'Trade Log'!$B$5:$B$304,A67,'Trade Log'!$A$5:$A$304,"&gt;="&amp;B67,'Trade Log'!$A$5:$A$304,"&lt;="&amp;IF(C67="",DATE(2100,1,1),C67)))</f>
        <v/>
      </c>
      <c r="H67" s="23" t="str">
        <f aca="false">IF(OR(A67="",N(D67)=0),"",(F67-G67)/D67)</f>
        <v/>
      </c>
      <c r="I67" s="21"/>
      <c r="J67" s="24" t="str">
        <f aca="false">IF(A67="","",IF(I67="","Holding","Called away"))</f>
        <v/>
      </c>
      <c r="K67" s="14" t="str">
        <f aca="false">IF(OR(A67="",I67=""),"",(I67-E67)*D67+G67)</f>
        <v/>
      </c>
    </row>
    <row r="68" customFormat="false" ht="15" hidden="false" customHeight="false" outlineLevel="0" collapsed="false">
      <c r="A68" s="20"/>
      <c r="B68" s="19"/>
      <c r="C68" s="19"/>
      <c r="D68" s="22"/>
      <c r="E68" s="21"/>
      <c r="F68" s="15" t="str">
        <f aca="false">IF(A68="","",D68*E68)</f>
        <v/>
      </c>
      <c r="G68" s="14" t="str">
        <f aca="false">IF(A68="","",SUMIFS('Trade Log'!$M$5:$M$304,'Trade Log'!$B$5:$B$304,A68,'Trade Log'!$A$5:$A$304,"&gt;="&amp;B68,'Trade Log'!$A$5:$A$304,"&lt;="&amp;IF(C68="",DATE(2100,1,1),C68)))</f>
        <v/>
      </c>
      <c r="H68" s="23" t="str">
        <f aca="false">IF(OR(A68="",N(D68)=0),"",(F68-G68)/D68)</f>
        <v/>
      </c>
      <c r="I68" s="21"/>
      <c r="J68" s="24" t="str">
        <f aca="false">IF(A68="","",IF(I68="","Holding","Called away"))</f>
        <v/>
      </c>
      <c r="K68" s="14" t="str">
        <f aca="false">IF(OR(A68="",I68=""),"",(I68-E68)*D68+G68)</f>
        <v/>
      </c>
    </row>
    <row r="69" customFormat="false" ht="15" hidden="false" customHeight="false" outlineLevel="0" collapsed="false">
      <c r="A69" s="20"/>
      <c r="B69" s="19"/>
      <c r="C69" s="19"/>
      <c r="D69" s="22"/>
      <c r="E69" s="21"/>
      <c r="F69" s="15" t="str">
        <f aca="false">IF(A69="","",D69*E69)</f>
        <v/>
      </c>
      <c r="G69" s="14" t="str">
        <f aca="false">IF(A69="","",SUMIFS('Trade Log'!$M$5:$M$304,'Trade Log'!$B$5:$B$304,A69,'Trade Log'!$A$5:$A$304,"&gt;="&amp;B69,'Trade Log'!$A$5:$A$304,"&lt;="&amp;IF(C69="",DATE(2100,1,1),C69)))</f>
        <v/>
      </c>
      <c r="H69" s="23" t="str">
        <f aca="false">IF(OR(A69="",N(D69)=0),"",(F69-G69)/D69)</f>
        <v/>
      </c>
      <c r="I69" s="21"/>
      <c r="J69" s="24" t="str">
        <f aca="false">IF(A69="","",IF(I69="","Holding","Called away"))</f>
        <v/>
      </c>
      <c r="K69" s="14" t="str">
        <f aca="false">IF(OR(A69="",I69=""),"",(I69-E69)*D69+G69)</f>
        <v/>
      </c>
    </row>
    <row r="70" customFormat="false" ht="15" hidden="false" customHeight="false" outlineLevel="0" collapsed="false">
      <c r="A70" s="20"/>
      <c r="B70" s="19"/>
      <c r="C70" s="19"/>
      <c r="D70" s="22"/>
      <c r="E70" s="21"/>
      <c r="F70" s="15" t="str">
        <f aca="false">IF(A70="","",D70*E70)</f>
        <v/>
      </c>
      <c r="G70" s="14" t="str">
        <f aca="false">IF(A70="","",SUMIFS('Trade Log'!$M$5:$M$304,'Trade Log'!$B$5:$B$304,A70,'Trade Log'!$A$5:$A$304,"&gt;="&amp;B70,'Trade Log'!$A$5:$A$304,"&lt;="&amp;IF(C70="",DATE(2100,1,1),C70)))</f>
        <v/>
      </c>
      <c r="H70" s="23" t="str">
        <f aca="false">IF(OR(A70="",N(D70)=0),"",(F70-G70)/D70)</f>
        <v/>
      </c>
      <c r="I70" s="21"/>
      <c r="J70" s="24" t="str">
        <f aca="false">IF(A70="","",IF(I70="","Holding","Called away"))</f>
        <v/>
      </c>
      <c r="K70" s="14" t="str">
        <f aca="false">IF(OR(A70="",I70=""),"",(I70-E70)*D70+G70)</f>
        <v/>
      </c>
    </row>
    <row r="71" customFormat="false" ht="15" hidden="false" customHeight="false" outlineLevel="0" collapsed="false">
      <c r="A71" s="20"/>
      <c r="B71" s="19"/>
      <c r="C71" s="19"/>
      <c r="D71" s="22"/>
      <c r="E71" s="21"/>
      <c r="F71" s="15" t="str">
        <f aca="false">IF(A71="","",D71*E71)</f>
        <v/>
      </c>
      <c r="G71" s="14" t="str">
        <f aca="false">IF(A71="","",SUMIFS('Trade Log'!$M$5:$M$304,'Trade Log'!$B$5:$B$304,A71,'Trade Log'!$A$5:$A$304,"&gt;="&amp;B71,'Trade Log'!$A$5:$A$304,"&lt;="&amp;IF(C71="",DATE(2100,1,1),C71)))</f>
        <v/>
      </c>
      <c r="H71" s="23" t="str">
        <f aca="false">IF(OR(A71="",N(D71)=0),"",(F71-G71)/D71)</f>
        <v/>
      </c>
      <c r="I71" s="21"/>
      <c r="J71" s="24" t="str">
        <f aca="false">IF(A71="","",IF(I71="","Holding","Called away"))</f>
        <v/>
      </c>
      <c r="K71" s="14" t="str">
        <f aca="false">IF(OR(A71="",I71=""),"",(I71-E71)*D71+G71)</f>
        <v/>
      </c>
    </row>
    <row r="72" customFormat="false" ht="15" hidden="false" customHeight="false" outlineLevel="0" collapsed="false">
      <c r="A72" s="20"/>
      <c r="B72" s="19"/>
      <c r="C72" s="19"/>
      <c r="D72" s="22"/>
      <c r="E72" s="21"/>
      <c r="F72" s="15" t="str">
        <f aca="false">IF(A72="","",D72*E72)</f>
        <v/>
      </c>
      <c r="G72" s="14" t="str">
        <f aca="false">IF(A72="","",SUMIFS('Trade Log'!$M$5:$M$304,'Trade Log'!$B$5:$B$304,A72,'Trade Log'!$A$5:$A$304,"&gt;="&amp;B72,'Trade Log'!$A$5:$A$304,"&lt;="&amp;IF(C72="",DATE(2100,1,1),C72)))</f>
        <v/>
      </c>
      <c r="H72" s="23" t="str">
        <f aca="false">IF(OR(A72="",N(D72)=0),"",(F72-G72)/D72)</f>
        <v/>
      </c>
      <c r="I72" s="21"/>
      <c r="J72" s="24" t="str">
        <f aca="false">IF(A72="","",IF(I72="","Holding","Called away"))</f>
        <v/>
      </c>
      <c r="K72" s="14" t="str">
        <f aca="false">IF(OR(A72="",I72=""),"",(I72-E72)*D72+G72)</f>
        <v/>
      </c>
    </row>
    <row r="73" customFormat="false" ht="15" hidden="false" customHeight="false" outlineLevel="0" collapsed="false">
      <c r="A73" s="20"/>
      <c r="B73" s="19"/>
      <c r="C73" s="19"/>
      <c r="D73" s="22"/>
      <c r="E73" s="21"/>
      <c r="F73" s="15" t="str">
        <f aca="false">IF(A73="","",D73*E73)</f>
        <v/>
      </c>
      <c r="G73" s="14" t="str">
        <f aca="false">IF(A73="","",SUMIFS('Trade Log'!$M$5:$M$304,'Trade Log'!$B$5:$B$304,A73,'Trade Log'!$A$5:$A$304,"&gt;="&amp;B73,'Trade Log'!$A$5:$A$304,"&lt;="&amp;IF(C73="",DATE(2100,1,1),C73)))</f>
        <v/>
      </c>
      <c r="H73" s="23" t="str">
        <f aca="false">IF(OR(A73="",N(D73)=0),"",(F73-G73)/D73)</f>
        <v/>
      </c>
      <c r="I73" s="21"/>
      <c r="J73" s="24" t="str">
        <f aca="false">IF(A73="","",IF(I73="","Holding","Called away"))</f>
        <v/>
      </c>
      <c r="K73" s="14" t="str">
        <f aca="false">IF(OR(A73="",I73=""),"",(I73-E73)*D73+G73)</f>
        <v/>
      </c>
    </row>
    <row r="74" customFormat="false" ht="15" hidden="false" customHeight="false" outlineLevel="0" collapsed="false">
      <c r="A74" s="20"/>
      <c r="B74" s="19"/>
      <c r="C74" s="19"/>
      <c r="D74" s="22"/>
      <c r="E74" s="21"/>
      <c r="F74" s="15" t="str">
        <f aca="false">IF(A74="","",D74*E74)</f>
        <v/>
      </c>
      <c r="G74" s="14" t="str">
        <f aca="false">IF(A74="","",SUMIFS('Trade Log'!$M$5:$M$304,'Trade Log'!$B$5:$B$304,A74,'Trade Log'!$A$5:$A$304,"&gt;="&amp;B74,'Trade Log'!$A$5:$A$304,"&lt;="&amp;IF(C74="",DATE(2100,1,1),C74)))</f>
        <v/>
      </c>
      <c r="H74" s="23" t="str">
        <f aca="false">IF(OR(A74="",N(D74)=0),"",(F74-G74)/D74)</f>
        <v/>
      </c>
      <c r="I74" s="21"/>
      <c r="J74" s="24" t="str">
        <f aca="false">IF(A74="","",IF(I74="","Holding","Called away"))</f>
        <v/>
      </c>
      <c r="K74" s="14" t="str">
        <f aca="false">IF(OR(A74="",I74=""),"",(I74-E74)*D74+G74)</f>
        <v/>
      </c>
    </row>
    <row r="75" customFormat="false" ht="15" hidden="false" customHeight="false" outlineLevel="0" collapsed="false">
      <c r="A75" s="20"/>
      <c r="B75" s="19"/>
      <c r="C75" s="19"/>
      <c r="D75" s="22"/>
      <c r="E75" s="21"/>
      <c r="F75" s="15" t="str">
        <f aca="false">IF(A75="","",D75*E75)</f>
        <v/>
      </c>
      <c r="G75" s="14" t="str">
        <f aca="false">IF(A75="","",SUMIFS('Trade Log'!$M$5:$M$304,'Trade Log'!$B$5:$B$304,A75,'Trade Log'!$A$5:$A$304,"&gt;="&amp;B75,'Trade Log'!$A$5:$A$304,"&lt;="&amp;IF(C75="",DATE(2100,1,1),C75)))</f>
        <v/>
      </c>
      <c r="H75" s="23" t="str">
        <f aca="false">IF(OR(A75="",N(D75)=0),"",(F75-G75)/D75)</f>
        <v/>
      </c>
      <c r="I75" s="21"/>
      <c r="J75" s="24" t="str">
        <f aca="false">IF(A75="","",IF(I75="","Holding","Called away"))</f>
        <v/>
      </c>
      <c r="K75" s="14" t="str">
        <f aca="false">IF(OR(A75="",I75=""),"",(I75-E75)*D75+G75)</f>
        <v/>
      </c>
    </row>
    <row r="76" customFormat="false" ht="15" hidden="false" customHeight="false" outlineLevel="0" collapsed="false">
      <c r="A76" s="20"/>
      <c r="B76" s="19"/>
      <c r="C76" s="19"/>
      <c r="D76" s="22"/>
      <c r="E76" s="21"/>
      <c r="F76" s="15" t="str">
        <f aca="false">IF(A76="","",D76*E76)</f>
        <v/>
      </c>
      <c r="G76" s="14" t="str">
        <f aca="false">IF(A76="","",SUMIFS('Trade Log'!$M$5:$M$304,'Trade Log'!$B$5:$B$304,A76,'Trade Log'!$A$5:$A$304,"&gt;="&amp;B76,'Trade Log'!$A$5:$A$304,"&lt;="&amp;IF(C76="",DATE(2100,1,1),C76)))</f>
        <v/>
      </c>
      <c r="H76" s="23" t="str">
        <f aca="false">IF(OR(A76="",N(D76)=0),"",(F76-G76)/D76)</f>
        <v/>
      </c>
      <c r="I76" s="21"/>
      <c r="J76" s="24" t="str">
        <f aca="false">IF(A76="","",IF(I76="","Holding","Called away"))</f>
        <v/>
      </c>
      <c r="K76" s="14" t="str">
        <f aca="false">IF(OR(A76="",I76=""),"",(I76-E76)*D76+G76)</f>
        <v/>
      </c>
    </row>
    <row r="77" customFormat="false" ht="15" hidden="false" customHeight="false" outlineLevel="0" collapsed="false">
      <c r="A77" s="20"/>
      <c r="B77" s="19"/>
      <c r="C77" s="19"/>
      <c r="D77" s="22"/>
      <c r="E77" s="21"/>
      <c r="F77" s="15" t="str">
        <f aca="false">IF(A77="","",D77*E77)</f>
        <v/>
      </c>
      <c r="G77" s="14" t="str">
        <f aca="false">IF(A77="","",SUMIFS('Trade Log'!$M$5:$M$304,'Trade Log'!$B$5:$B$304,A77,'Trade Log'!$A$5:$A$304,"&gt;="&amp;B77,'Trade Log'!$A$5:$A$304,"&lt;="&amp;IF(C77="",DATE(2100,1,1),C77)))</f>
        <v/>
      </c>
      <c r="H77" s="23" t="str">
        <f aca="false">IF(OR(A77="",N(D77)=0),"",(F77-G77)/D77)</f>
        <v/>
      </c>
      <c r="I77" s="21"/>
      <c r="J77" s="24" t="str">
        <f aca="false">IF(A77="","",IF(I77="","Holding","Called away"))</f>
        <v/>
      </c>
      <c r="K77" s="14" t="str">
        <f aca="false">IF(OR(A77="",I77=""),"",(I77-E77)*D77+G77)</f>
        <v/>
      </c>
    </row>
    <row r="78" customFormat="false" ht="15" hidden="false" customHeight="false" outlineLevel="0" collapsed="false">
      <c r="A78" s="20"/>
      <c r="B78" s="19"/>
      <c r="C78" s="19"/>
      <c r="D78" s="22"/>
      <c r="E78" s="21"/>
      <c r="F78" s="15" t="str">
        <f aca="false">IF(A78="","",D78*E78)</f>
        <v/>
      </c>
      <c r="G78" s="14" t="str">
        <f aca="false">IF(A78="","",SUMIFS('Trade Log'!$M$5:$M$304,'Trade Log'!$B$5:$B$304,A78,'Trade Log'!$A$5:$A$304,"&gt;="&amp;B78,'Trade Log'!$A$5:$A$304,"&lt;="&amp;IF(C78="",DATE(2100,1,1),C78)))</f>
        <v/>
      </c>
      <c r="H78" s="23" t="str">
        <f aca="false">IF(OR(A78="",N(D78)=0),"",(F78-G78)/D78)</f>
        <v/>
      </c>
      <c r="I78" s="21"/>
      <c r="J78" s="24" t="str">
        <f aca="false">IF(A78="","",IF(I78="","Holding","Called away"))</f>
        <v/>
      </c>
      <c r="K78" s="14" t="str">
        <f aca="false">IF(OR(A78="",I78=""),"",(I78-E78)*D78+G78)</f>
        <v/>
      </c>
    </row>
    <row r="79" customFormat="false" ht="15" hidden="false" customHeight="false" outlineLevel="0" collapsed="false">
      <c r="A79" s="20"/>
      <c r="B79" s="19"/>
      <c r="C79" s="19"/>
      <c r="D79" s="22"/>
      <c r="E79" s="21"/>
      <c r="F79" s="15" t="str">
        <f aca="false">IF(A79="","",D79*E79)</f>
        <v/>
      </c>
      <c r="G79" s="14" t="str">
        <f aca="false">IF(A79="","",SUMIFS('Trade Log'!$M$5:$M$304,'Trade Log'!$B$5:$B$304,A79,'Trade Log'!$A$5:$A$304,"&gt;="&amp;B79,'Trade Log'!$A$5:$A$304,"&lt;="&amp;IF(C79="",DATE(2100,1,1),C79)))</f>
        <v/>
      </c>
      <c r="H79" s="23" t="str">
        <f aca="false">IF(OR(A79="",N(D79)=0),"",(F79-G79)/D79)</f>
        <v/>
      </c>
      <c r="I79" s="21"/>
      <c r="J79" s="24" t="str">
        <f aca="false">IF(A79="","",IF(I79="","Holding","Called away"))</f>
        <v/>
      </c>
      <c r="K79" s="14" t="str">
        <f aca="false">IF(OR(A79="",I79=""),"",(I79-E79)*D79+G79)</f>
        <v/>
      </c>
    </row>
    <row r="80" customFormat="false" ht="15" hidden="false" customHeight="false" outlineLevel="0" collapsed="false">
      <c r="A80" s="20"/>
      <c r="B80" s="19"/>
      <c r="C80" s="19"/>
      <c r="D80" s="22"/>
      <c r="E80" s="21"/>
      <c r="F80" s="15" t="str">
        <f aca="false">IF(A80="","",D80*E80)</f>
        <v/>
      </c>
      <c r="G80" s="14" t="str">
        <f aca="false">IF(A80="","",SUMIFS('Trade Log'!$M$5:$M$304,'Trade Log'!$B$5:$B$304,A80,'Trade Log'!$A$5:$A$304,"&gt;="&amp;B80,'Trade Log'!$A$5:$A$304,"&lt;="&amp;IF(C80="",DATE(2100,1,1),C80)))</f>
        <v/>
      </c>
      <c r="H80" s="23" t="str">
        <f aca="false">IF(OR(A80="",N(D80)=0),"",(F80-G80)/D80)</f>
        <v/>
      </c>
      <c r="I80" s="21"/>
      <c r="J80" s="24" t="str">
        <f aca="false">IF(A80="","",IF(I80="","Holding","Called away"))</f>
        <v/>
      </c>
      <c r="K80" s="14" t="str">
        <f aca="false">IF(OR(A80="",I80=""),"",(I80-E80)*D80+G80)</f>
        <v/>
      </c>
    </row>
    <row r="81" customFormat="false" ht="15" hidden="false" customHeight="false" outlineLevel="0" collapsed="false">
      <c r="A81" s="20"/>
      <c r="B81" s="19"/>
      <c r="C81" s="19"/>
      <c r="D81" s="22"/>
      <c r="E81" s="21"/>
      <c r="F81" s="15" t="str">
        <f aca="false">IF(A81="","",D81*E81)</f>
        <v/>
      </c>
      <c r="G81" s="14" t="str">
        <f aca="false">IF(A81="","",SUMIFS('Trade Log'!$M$5:$M$304,'Trade Log'!$B$5:$B$304,A81,'Trade Log'!$A$5:$A$304,"&gt;="&amp;B81,'Trade Log'!$A$5:$A$304,"&lt;="&amp;IF(C81="",DATE(2100,1,1),C81)))</f>
        <v/>
      </c>
      <c r="H81" s="23" t="str">
        <f aca="false">IF(OR(A81="",N(D81)=0),"",(F81-G81)/D81)</f>
        <v/>
      </c>
      <c r="I81" s="21"/>
      <c r="J81" s="24" t="str">
        <f aca="false">IF(A81="","",IF(I81="","Holding","Called away"))</f>
        <v/>
      </c>
      <c r="K81" s="14" t="str">
        <f aca="false">IF(OR(A81="",I81=""),"",(I81-E81)*D81+G81)</f>
        <v/>
      </c>
    </row>
    <row r="82" customFormat="false" ht="15" hidden="false" customHeight="false" outlineLevel="0" collapsed="false">
      <c r="A82" s="20"/>
      <c r="B82" s="19"/>
      <c r="C82" s="19"/>
      <c r="D82" s="22"/>
      <c r="E82" s="21"/>
      <c r="F82" s="15" t="str">
        <f aca="false">IF(A82="","",D82*E82)</f>
        <v/>
      </c>
      <c r="G82" s="14" t="str">
        <f aca="false">IF(A82="","",SUMIFS('Trade Log'!$M$5:$M$304,'Trade Log'!$B$5:$B$304,A82,'Trade Log'!$A$5:$A$304,"&gt;="&amp;B82,'Trade Log'!$A$5:$A$304,"&lt;="&amp;IF(C82="",DATE(2100,1,1),C82)))</f>
        <v/>
      </c>
      <c r="H82" s="23" t="str">
        <f aca="false">IF(OR(A82="",N(D82)=0),"",(F82-G82)/D82)</f>
        <v/>
      </c>
      <c r="I82" s="21"/>
      <c r="J82" s="24" t="str">
        <f aca="false">IF(A82="","",IF(I82="","Holding","Called away"))</f>
        <v/>
      </c>
      <c r="K82" s="14" t="str">
        <f aca="false">IF(OR(A82="",I82=""),"",(I82-E82)*D82+G82)</f>
        <v/>
      </c>
    </row>
    <row r="83" customFormat="false" ht="15" hidden="false" customHeight="false" outlineLevel="0" collapsed="false">
      <c r="A83" s="20"/>
      <c r="B83" s="19"/>
      <c r="C83" s="19"/>
      <c r="D83" s="22"/>
      <c r="E83" s="21"/>
      <c r="F83" s="15" t="str">
        <f aca="false">IF(A83="","",D83*E83)</f>
        <v/>
      </c>
      <c r="G83" s="14" t="str">
        <f aca="false">IF(A83="","",SUMIFS('Trade Log'!$M$5:$M$304,'Trade Log'!$B$5:$B$304,A83,'Trade Log'!$A$5:$A$304,"&gt;="&amp;B83,'Trade Log'!$A$5:$A$304,"&lt;="&amp;IF(C83="",DATE(2100,1,1),C83)))</f>
        <v/>
      </c>
      <c r="H83" s="23" t="str">
        <f aca="false">IF(OR(A83="",N(D83)=0),"",(F83-G83)/D83)</f>
        <v/>
      </c>
      <c r="I83" s="21"/>
      <c r="J83" s="24" t="str">
        <f aca="false">IF(A83="","",IF(I83="","Holding","Called away"))</f>
        <v/>
      </c>
      <c r="K83" s="14" t="str">
        <f aca="false">IF(OR(A83="",I83=""),"",(I83-E83)*D83+G83)</f>
        <v/>
      </c>
    </row>
    <row r="84" customFormat="false" ht="15" hidden="false" customHeight="false" outlineLevel="0" collapsed="false">
      <c r="A84" s="20"/>
      <c r="B84" s="19"/>
      <c r="C84" s="19"/>
      <c r="D84" s="22"/>
      <c r="E84" s="21"/>
      <c r="F84" s="15" t="str">
        <f aca="false">IF(A84="","",D84*E84)</f>
        <v/>
      </c>
      <c r="G84" s="14" t="str">
        <f aca="false">IF(A84="","",SUMIFS('Trade Log'!$M$5:$M$304,'Trade Log'!$B$5:$B$304,A84,'Trade Log'!$A$5:$A$304,"&gt;="&amp;B84,'Trade Log'!$A$5:$A$304,"&lt;="&amp;IF(C84="",DATE(2100,1,1),C84)))</f>
        <v/>
      </c>
      <c r="H84" s="23" t="str">
        <f aca="false">IF(OR(A84="",N(D84)=0),"",(F84-G84)/D84)</f>
        <v/>
      </c>
      <c r="I84" s="21"/>
      <c r="J84" s="24" t="str">
        <f aca="false">IF(A84="","",IF(I84="","Holding","Called away"))</f>
        <v/>
      </c>
      <c r="K84" s="14" t="str">
        <f aca="false">IF(OR(A84="",I84=""),"",(I84-E84)*D84+G84)</f>
        <v/>
      </c>
    </row>
    <row r="85" customFormat="false" ht="15" hidden="false" customHeight="false" outlineLevel="0" collapsed="false">
      <c r="A85" s="20"/>
      <c r="B85" s="19"/>
      <c r="C85" s="19"/>
      <c r="D85" s="22"/>
      <c r="E85" s="21"/>
      <c r="F85" s="15" t="str">
        <f aca="false">IF(A85="","",D85*E85)</f>
        <v/>
      </c>
      <c r="G85" s="14" t="str">
        <f aca="false">IF(A85="","",SUMIFS('Trade Log'!$M$5:$M$304,'Trade Log'!$B$5:$B$304,A85,'Trade Log'!$A$5:$A$304,"&gt;="&amp;B85,'Trade Log'!$A$5:$A$304,"&lt;="&amp;IF(C85="",DATE(2100,1,1),C85)))</f>
        <v/>
      </c>
      <c r="H85" s="23" t="str">
        <f aca="false">IF(OR(A85="",N(D85)=0),"",(F85-G85)/D85)</f>
        <v/>
      </c>
      <c r="I85" s="21"/>
      <c r="J85" s="24" t="str">
        <f aca="false">IF(A85="","",IF(I85="","Holding","Called away"))</f>
        <v/>
      </c>
      <c r="K85" s="14" t="str">
        <f aca="false">IF(OR(A85="",I85=""),"",(I85-E85)*D85+G85)</f>
        <v/>
      </c>
    </row>
    <row r="86" customFormat="false" ht="15" hidden="false" customHeight="false" outlineLevel="0" collapsed="false">
      <c r="A86" s="20"/>
      <c r="B86" s="19"/>
      <c r="C86" s="19"/>
      <c r="D86" s="22"/>
      <c r="E86" s="21"/>
      <c r="F86" s="15" t="str">
        <f aca="false">IF(A86="","",D86*E86)</f>
        <v/>
      </c>
      <c r="G86" s="14" t="str">
        <f aca="false">IF(A86="","",SUMIFS('Trade Log'!$M$5:$M$304,'Trade Log'!$B$5:$B$304,A86,'Trade Log'!$A$5:$A$304,"&gt;="&amp;B86,'Trade Log'!$A$5:$A$304,"&lt;="&amp;IF(C86="",DATE(2100,1,1),C86)))</f>
        <v/>
      </c>
      <c r="H86" s="23" t="str">
        <f aca="false">IF(OR(A86="",N(D86)=0),"",(F86-G86)/D86)</f>
        <v/>
      </c>
      <c r="I86" s="21"/>
      <c r="J86" s="24" t="str">
        <f aca="false">IF(A86="","",IF(I86="","Holding","Called away"))</f>
        <v/>
      </c>
      <c r="K86" s="14" t="str">
        <f aca="false">IF(OR(A86="",I86=""),"",(I86-E86)*D86+G86)</f>
        <v/>
      </c>
    </row>
    <row r="87" customFormat="false" ht="15" hidden="false" customHeight="false" outlineLevel="0" collapsed="false">
      <c r="A87" s="20"/>
      <c r="B87" s="19"/>
      <c r="C87" s="19"/>
      <c r="D87" s="22"/>
      <c r="E87" s="21"/>
      <c r="F87" s="15" t="str">
        <f aca="false">IF(A87="","",D87*E87)</f>
        <v/>
      </c>
      <c r="G87" s="14" t="str">
        <f aca="false">IF(A87="","",SUMIFS('Trade Log'!$M$5:$M$304,'Trade Log'!$B$5:$B$304,A87,'Trade Log'!$A$5:$A$304,"&gt;="&amp;B87,'Trade Log'!$A$5:$A$304,"&lt;="&amp;IF(C87="",DATE(2100,1,1),C87)))</f>
        <v/>
      </c>
      <c r="H87" s="23" t="str">
        <f aca="false">IF(OR(A87="",N(D87)=0),"",(F87-G87)/D87)</f>
        <v/>
      </c>
      <c r="I87" s="21"/>
      <c r="J87" s="24" t="str">
        <f aca="false">IF(A87="","",IF(I87="","Holding","Called away"))</f>
        <v/>
      </c>
      <c r="K87" s="14" t="str">
        <f aca="false">IF(OR(A87="",I87=""),"",(I87-E87)*D87+G87)</f>
        <v/>
      </c>
    </row>
    <row r="88" customFormat="false" ht="15" hidden="false" customHeight="false" outlineLevel="0" collapsed="false">
      <c r="A88" s="20"/>
      <c r="B88" s="19"/>
      <c r="C88" s="19"/>
      <c r="D88" s="22"/>
      <c r="E88" s="21"/>
      <c r="F88" s="15" t="str">
        <f aca="false">IF(A88="","",D88*E88)</f>
        <v/>
      </c>
      <c r="G88" s="14" t="str">
        <f aca="false">IF(A88="","",SUMIFS('Trade Log'!$M$5:$M$304,'Trade Log'!$B$5:$B$304,A88,'Trade Log'!$A$5:$A$304,"&gt;="&amp;B88,'Trade Log'!$A$5:$A$304,"&lt;="&amp;IF(C88="",DATE(2100,1,1),C88)))</f>
        <v/>
      </c>
      <c r="H88" s="23" t="str">
        <f aca="false">IF(OR(A88="",N(D88)=0),"",(F88-G88)/D88)</f>
        <v/>
      </c>
      <c r="I88" s="21"/>
      <c r="J88" s="24" t="str">
        <f aca="false">IF(A88="","",IF(I88="","Holding","Called away"))</f>
        <v/>
      </c>
      <c r="K88" s="14" t="str">
        <f aca="false">IF(OR(A88="",I88=""),"",(I88-E88)*D88+G88)</f>
        <v/>
      </c>
    </row>
    <row r="89" customFormat="false" ht="15" hidden="false" customHeight="false" outlineLevel="0" collapsed="false">
      <c r="A89" s="20"/>
      <c r="B89" s="19"/>
      <c r="C89" s="19"/>
      <c r="D89" s="22"/>
      <c r="E89" s="21"/>
      <c r="F89" s="15" t="str">
        <f aca="false">IF(A89="","",D89*E89)</f>
        <v/>
      </c>
      <c r="G89" s="14" t="str">
        <f aca="false">IF(A89="","",SUMIFS('Trade Log'!$M$5:$M$304,'Trade Log'!$B$5:$B$304,A89,'Trade Log'!$A$5:$A$304,"&gt;="&amp;B89,'Trade Log'!$A$5:$A$304,"&lt;="&amp;IF(C89="",DATE(2100,1,1),C89)))</f>
        <v/>
      </c>
      <c r="H89" s="23" t="str">
        <f aca="false">IF(OR(A89="",N(D89)=0),"",(F89-G89)/D89)</f>
        <v/>
      </c>
      <c r="I89" s="21"/>
      <c r="J89" s="24" t="str">
        <f aca="false">IF(A89="","",IF(I89="","Holding","Called away"))</f>
        <v/>
      </c>
      <c r="K89" s="14" t="str">
        <f aca="false">IF(OR(A89="",I89=""),"",(I89-E89)*D89+G89)</f>
        <v/>
      </c>
    </row>
    <row r="90" customFormat="false" ht="15" hidden="false" customHeight="false" outlineLevel="0" collapsed="false">
      <c r="A90" s="20"/>
      <c r="B90" s="19"/>
      <c r="C90" s="19"/>
      <c r="D90" s="22"/>
      <c r="E90" s="21"/>
      <c r="F90" s="15" t="str">
        <f aca="false">IF(A90="","",D90*E90)</f>
        <v/>
      </c>
      <c r="G90" s="14" t="str">
        <f aca="false">IF(A90="","",SUMIFS('Trade Log'!$M$5:$M$304,'Trade Log'!$B$5:$B$304,A90,'Trade Log'!$A$5:$A$304,"&gt;="&amp;B90,'Trade Log'!$A$5:$A$304,"&lt;="&amp;IF(C90="",DATE(2100,1,1),C90)))</f>
        <v/>
      </c>
      <c r="H90" s="23" t="str">
        <f aca="false">IF(OR(A90="",N(D90)=0),"",(F90-G90)/D90)</f>
        <v/>
      </c>
      <c r="I90" s="21"/>
      <c r="J90" s="24" t="str">
        <f aca="false">IF(A90="","",IF(I90="","Holding","Called away"))</f>
        <v/>
      </c>
      <c r="K90" s="14" t="str">
        <f aca="false">IF(OR(A90="",I90=""),"",(I90-E90)*D90+G90)</f>
        <v/>
      </c>
    </row>
    <row r="91" customFormat="false" ht="15" hidden="false" customHeight="false" outlineLevel="0" collapsed="false">
      <c r="A91" s="20"/>
      <c r="B91" s="19"/>
      <c r="C91" s="19"/>
      <c r="D91" s="22"/>
      <c r="E91" s="21"/>
      <c r="F91" s="15" t="str">
        <f aca="false">IF(A91="","",D91*E91)</f>
        <v/>
      </c>
      <c r="G91" s="14" t="str">
        <f aca="false">IF(A91="","",SUMIFS('Trade Log'!$M$5:$M$304,'Trade Log'!$B$5:$B$304,A91,'Trade Log'!$A$5:$A$304,"&gt;="&amp;B91,'Trade Log'!$A$5:$A$304,"&lt;="&amp;IF(C91="",DATE(2100,1,1),C91)))</f>
        <v/>
      </c>
      <c r="H91" s="23" t="str">
        <f aca="false">IF(OR(A91="",N(D91)=0),"",(F91-G91)/D91)</f>
        <v/>
      </c>
      <c r="I91" s="21"/>
      <c r="J91" s="24" t="str">
        <f aca="false">IF(A91="","",IF(I91="","Holding","Called away"))</f>
        <v/>
      </c>
      <c r="K91" s="14" t="str">
        <f aca="false">IF(OR(A91="",I91=""),"",(I91-E91)*D91+G91)</f>
        <v/>
      </c>
    </row>
    <row r="92" customFormat="false" ht="15" hidden="false" customHeight="false" outlineLevel="0" collapsed="false">
      <c r="A92" s="20"/>
      <c r="B92" s="19"/>
      <c r="C92" s="19"/>
      <c r="D92" s="22"/>
      <c r="E92" s="21"/>
      <c r="F92" s="15" t="str">
        <f aca="false">IF(A92="","",D92*E92)</f>
        <v/>
      </c>
      <c r="G92" s="14" t="str">
        <f aca="false">IF(A92="","",SUMIFS('Trade Log'!$M$5:$M$304,'Trade Log'!$B$5:$B$304,A92,'Trade Log'!$A$5:$A$304,"&gt;="&amp;B92,'Trade Log'!$A$5:$A$304,"&lt;="&amp;IF(C92="",DATE(2100,1,1),C92)))</f>
        <v/>
      </c>
      <c r="H92" s="23" t="str">
        <f aca="false">IF(OR(A92="",N(D92)=0),"",(F92-G92)/D92)</f>
        <v/>
      </c>
      <c r="I92" s="21"/>
      <c r="J92" s="24" t="str">
        <f aca="false">IF(A92="","",IF(I92="","Holding","Called away"))</f>
        <v/>
      </c>
      <c r="K92" s="14" t="str">
        <f aca="false">IF(OR(A92="",I92=""),"",(I92-E92)*D92+G92)</f>
        <v/>
      </c>
    </row>
    <row r="93" customFormat="false" ht="15" hidden="false" customHeight="false" outlineLevel="0" collapsed="false">
      <c r="A93" s="20"/>
      <c r="B93" s="19"/>
      <c r="C93" s="19"/>
      <c r="D93" s="22"/>
      <c r="E93" s="21"/>
      <c r="F93" s="15" t="str">
        <f aca="false">IF(A93="","",D93*E93)</f>
        <v/>
      </c>
      <c r="G93" s="14" t="str">
        <f aca="false">IF(A93="","",SUMIFS('Trade Log'!$M$5:$M$304,'Trade Log'!$B$5:$B$304,A93,'Trade Log'!$A$5:$A$304,"&gt;="&amp;B93,'Trade Log'!$A$5:$A$304,"&lt;="&amp;IF(C93="",DATE(2100,1,1),C93)))</f>
        <v/>
      </c>
      <c r="H93" s="23" t="str">
        <f aca="false">IF(OR(A93="",N(D93)=0),"",(F93-G93)/D93)</f>
        <v/>
      </c>
      <c r="I93" s="21"/>
      <c r="J93" s="24" t="str">
        <f aca="false">IF(A93="","",IF(I93="","Holding","Called away"))</f>
        <v/>
      </c>
      <c r="K93" s="14" t="str">
        <f aca="false">IF(OR(A93="",I93=""),"",(I93-E93)*D93+G93)</f>
        <v/>
      </c>
    </row>
    <row r="94" customFormat="false" ht="15" hidden="false" customHeight="false" outlineLevel="0" collapsed="false">
      <c r="A94" s="20"/>
      <c r="B94" s="19"/>
      <c r="C94" s="19"/>
      <c r="D94" s="22"/>
      <c r="E94" s="21"/>
      <c r="F94" s="15" t="str">
        <f aca="false">IF(A94="","",D94*E94)</f>
        <v/>
      </c>
      <c r="G94" s="14" t="str">
        <f aca="false">IF(A94="","",SUMIFS('Trade Log'!$M$5:$M$304,'Trade Log'!$B$5:$B$304,A94,'Trade Log'!$A$5:$A$304,"&gt;="&amp;B94,'Trade Log'!$A$5:$A$304,"&lt;="&amp;IF(C94="",DATE(2100,1,1),C94)))</f>
        <v/>
      </c>
      <c r="H94" s="23" t="str">
        <f aca="false">IF(OR(A94="",N(D94)=0),"",(F94-G94)/D94)</f>
        <v/>
      </c>
      <c r="I94" s="21"/>
      <c r="J94" s="24" t="str">
        <f aca="false">IF(A94="","",IF(I94="","Holding","Called away"))</f>
        <v/>
      </c>
      <c r="K94" s="14" t="str">
        <f aca="false">IF(OR(A94="",I94=""),"",(I94-E94)*D94+G94)</f>
        <v/>
      </c>
    </row>
    <row r="95" customFormat="false" ht="15" hidden="false" customHeight="false" outlineLevel="0" collapsed="false">
      <c r="A95" s="20"/>
      <c r="B95" s="19"/>
      <c r="C95" s="19"/>
      <c r="D95" s="22"/>
      <c r="E95" s="21"/>
      <c r="F95" s="15" t="str">
        <f aca="false">IF(A95="","",D95*E95)</f>
        <v/>
      </c>
      <c r="G95" s="14" t="str">
        <f aca="false">IF(A95="","",SUMIFS('Trade Log'!$M$5:$M$304,'Trade Log'!$B$5:$B$304,A95,'Trade Log'!$A$5:$A$304,"&gt;="&amp;B95,'Trade Log'!$A$5:$A$304,"&lt;="&amp;IF(C95="",DATE(2100,1,1),C95)))</f>
        <v/>
      </c>
      <c r="H95" s="23" t="str">
        <f aca="false">IF(OR(A95="",N(D95)=0),"",(F95-G95)/D95)</f>
        <v/>
      </c>
      <c r="I95" s="21"/>
      <c r="J95" s="24" t="str">
        <f aca="false">IF(A95="","",IF(I95="","Holding","Called away"))</f>
        <v/>
      </c>
      <c r="K95" s="14" t="str">
        <f aca="false">IF(OR(A95="",I95=""),"",(I95-E95)*D95+G95)</f>
        <v/>
      </c>
    </row>
    <row r="96" customFormat="false" ht="15" hidden="false" customHeight="false" outlineLevel="0" collapsed="false">
      <c r="A96" s="20"/>
      <c r="B96" s="19"/>
      <c r="C96" s="19"/>
      <c r="D96" s="22"/>
      <c r="E96" s="21"/>
      <c r="F96" s="15" t="str">
        <f aca="false">IF(A96="","",D96*E96)</f>
        <v/>
      </c>
      <c r="G96" s="14" t="str">
        <f aca="false">IF(A96="","",SUMIFS('Trade Log'!$M$5:$M$304,'Trade Log'!$B$5:$B$304,A96,'Trade Log'!$A$5:$A$304,"&gt;="&amp;B96,'Trade Log'!$A$5:$A$304,"&lt;="&amp;IF(C96="",DATE(2100,1,1),C96)))</f>
        <v/>
      </c>
      <c r="H96" s="23" t="str">
        <f aca="false">IF(OR(A96="",N(D96)=0),"",(F96-G96)/D96)</f>
        <v/>
      </c>
      <c r="I96" s="21"/>
      <c r="J96" s="24" t="str">
        <f aca="false">IF(A96="","",IF(I96="","Holding","Called away"))</f>
        <v/>
      </c>
      <c r="K96" s="14" t="str">
        <f aca="false">IF(OR(A96="",I96=""),"",(I96-E96)*D96+G96)</f>
        <v/>
      </c>
    </row>
    <row r="97" customFormat="false" ht="15" hidden="false" customHeight="false" outlineLevel="0" collapsed="false">
      <c r="A97" s="20"/>
      <c r="B97" s="19"/>
      <c r="C97" s="19"/>
      <c r="D97" s="22"/>
      <c r="E97" s="21"/>
      <c r="F97" s="15" t="str">
        <f aca="false">IF(A97="","",D97*E97)</f>
        <v/>
      </c>
      <c r="G97" s="14" t="str">
        <f aca="false">IF(A97="","",SUMIFS('Trade Log'!$M$5:$M$304,'Trade Log'!$B$5:$B$304,A97,'Trade Log'!$A$5:$A$304,"&gt;="&amp;B97,'Trade Log'!$A$5:$A$304,"&lt;="&amp;IF(C97="",DATE(2100,1,1),C97)))</f>
        <v/>
      </c>
      <c r="H97" s="23" t="str">
        <f aca="false">IF(OR(A97="",N(D97)=0),"",(F97-G97)/D97)</f>
        <v/>
      </c>
      <c r="I97" s="21"/>
      <c r="J97" s="24" t="str">
        <f aca="false">IF(A97="","",IF(I97="","Holding","Called away"))</f>
        <v/>
      </c>
      <c r="K97" s="14" t="str">
        <f aca="false">IF(OR(A97="",I97=""),"",(I97-E97)*D97+G97)</f>
        <v/>
      </c>
    </row>
    <row r="98" customFormat="false" ht="15" hidden="false" customHeight="false" outlineLevel="0" collapsed="false">
      <c r="A98" s="20"/>
      <c r="B98" s="19"/>
      <c r="C98" s="19"/>
      <c r="D98" s="22"/>
      <c r="E98" s="21"/>
      <c r="F98" s="15" t="str">
        <f aca="false">IF(A98="","",D98*E98)</f>
        <v/>
      </c>
      <c r="G98" s="14" t="str">
        <f aca="false">IF(A98="","",SUMIFS('Trade Log'!$M$5:$M$304,'Trade Log'!$B$5:$B$304,A98,'Trade Log'!$A$5:$A$304,"&gt;="&amp;B98,'Trade Log'!$A$5:$A$304,"&lt;="&amp;IF(C98="",DATE(2100,1,1),C98)))</f>
        <v/>
      </c>
      <c r="H98" s="23" t="str">
        <f aca="false">IF(OR(A98="",N(D98)=0),"",(F98-G98)/D98)</f>
        <v/>
      </c>
      <c r="I98" s="21"/>
      <c r="J98" s="24" t="str">
        <f aca="false">IF(A98="","",IF(I98="","Holding","Called away"))</f>
        <v/>
      </c>
      <c r="K98" s="14" t="str">
        <f aca="false">IF(OR(A98="",I98=""),"",(I98-E98)*D98+G98)</f>
        <v/>
      </c>
    </row>
    <row r="99" customFormat="false" ht="15" hidden="false" customHeight="false" outlineLevel="0" collapsed="false">
      <c r="A99" s="20"/>
      <c r="B99" s="19"/>
      <c r="C99" s="19"/>
      <c r="D99" s="22"/>
      <c r="E99" s="21"/>
      <c r="F99" s="15" t="str">
        <f aca="false">IF(A99="","",D99*E99)</f>
        <v/>
      </c>
      <c r="G99" s="14" t="str">
        <f aca="false">IF(A99="","",SUMIFS('Trade Log'!$M$5:$M$304,'Trade Log'!$B$5:$B$304,A99,'Trade Log'!$A$5:$A$304,"&gt;="&amp;B99,'Trade Log'!$A$5:$A$304,"&lt;="&amp;IF(C99="",DATE(2100,1,1),C99)))</f>
        <v/>
      </c>
      <c r="H99" s="23" t="str">
        <f aca="false">IF(OR(A99="",N(D99)=0),"",(F99-G99)/D99)</f>
        <v/>
      </c>
      <c r="I99" s="21"/>
      <c r="J99" s="24" t="str">
        <f aca="false">IF(A99="","",IF(I99="","Holding","Called away"))</f>
        <v/>
      </c>
      <c r="K99" s="14" t="str">
        <f aca="false">IF(OR(A99="",I99=""),"",(I99-E99)*D99+G99)</f>
        <v/>
      </c>
    </row>
    <row r="100" customFormat="false" ht="15" hidden="false" customHeight="false" outlineLevel="0" collapsed="false">
      <c r="A100" s="20"/>
      <c r="B100" s="19"/>
      <c r="C100" s="19"/>
      <c r="D100" s="22"/>
      <c r="E100" s="21"/>
      <c r="F100" s="15" t="str">
        <f aca="false">IF(A100="","",D100*E100)</f>
        <v/>
      </c>
      <c r="G100" s="14" t="str">
        <f aca="false">IF(A100="","",SUMIFS('Trade Log'!$M$5:$M$304,'Trade Log'!$B$5:$B$304,A100,'Trade Log'!$A$5:$A$304,"&gt;="&amp;B100,'Trade Log'!$A$5:$A$304,"&lt;="&amp;IF(C100="",DATE(2100,1,1),C100)))</f>
        <v/>
      </c>
      <c r="H100" s="23" t="str">
        <f aca="false">IF(OR(A100="",N(D100)=0),"",(F100-G100)/D100)</f>
        <v/>
      </c>
      <c r="I100" s="21"/>
      <c r="J100" s="24" t="str">
        <f aca="false">IF(A100="","",IF(I100="","Holding","Called away"))</f>
        <v/>
      </c>
      <c r="K100" s="14" t="str">
        <f aca="false">IF(OR(A100="",I100=""),"",(I100-E100)*D100+G100)</f>
        <v/>
      </c>
    </row>
    <row r="101" customFormat="false" ht="15" hidden="false" customHeight="false" outlineLevel="0" collapsed="false">
      <c r="A101" s="20"/>
      <c r="B101" s="19"/>
      <c r="C101" s="19"/>
      <c r="D101" s="22"/>
      <c r="E101" s="21"/>
      <c r="F101" s="15" t="str">
        <f aca="false">IF(A101="","",D101*E101)</f>
        <v/>
      </c>
      <c r="G101" s="14" t="str">
        <f aca="false">IF(A101="","",SUMIFS('Trade Log'!$M$5:$M$304,'Trade Log'!$B$5:$B$304,A101,'Trade Log'!$A$5:$A$304,"&gt;="&amp;B101,'Trade Log'!$A$5:$A$304,"&lt;="&amp;IF(C101="",DATE(2100,1,1),C101)))</f>
        <v/>
      </c>
      <c r="H101" s="23" t="str">
        <f aca="false">IF(OR(A101="",N(D101)=0),"",(F101-G101)/D101)</f>
        <v/>
      </c>
      <c r="I101" s="21"/>
      <c r="J101" s="24" t="str">
        <f aca="false">IF(A101="","",IF(I101="","Holding","Called away"))</f>
        <v/>
      </c>
      <c r="K101" s="14" t="str">
        <f aca="false">IF(OR(A101="",I101=""),"",(I101-E101)*D101+G101)</f>
        <v/>
      </c>
    </row>
    <row r="102" customFormat="false" ht="15" hidden="false" customHeight="false" outlineLevel="0" collapsed="false">
      <c r="A102" s="20"/>
      <c r="B102" s="19"/>
      <c r="C102" s="19"/>
      <c r="D102" s="22"/>
      <c r="E102" s="21"/>
      <c r="F102" s="15" t="str">
        <f aca="false">IF(A102="","",D102*E102)</f>
        <v/>
      </c>
      <c r="G102" s="14" t="str">
        <f aca="false">IF(A102="","",SUMIFS('Trade Log'!$M$5:$M$304,'Trade Log'!$B$5:$B$304,A102,'Trade Log'!$A$5:$A$304,"&gt;="&amp;B102,'Trade Log'!$A$5:$A$304,"&lt;="&amp;IF(C102="",DATE(2100,1,1),C102)))</f>
        <v/>
      </c>
      <c r="H102" s="23" t="str">
        <f aca="false">IF(OR(A102="",N(D102)=0),"",(F102-G102)/D102)</f>
        <v/>
      </c>
      <c r="I102" s="21"/>
      <c r="J102" s="24" t="str">
        <f aca="false">IF(A102="","",IF(I102="","Holding","Called away"))</f>
        <v/>
      </c>
      <c r="K102" s="14" t="str">
        <f aca="false">IF(OR(A102="",I102=""),"",(I102-E102)*D102+G102)</f>
        <v/>
      </c>
    </row>
    <row r="103" customFormat="false" ht="15" hidden="false" customHeight="false" outlineLevel="0" collapsed="false">
      <c r="A103" s="20"/>
      <c r="B103" s="19"/>
      <c r="C103" s="19"/>
      <c r="D103" s="22"/>
      <c r="E103" s="21"/>
      <c r="F103" s="15" t="str">
        <f aca="false">IF(A103="","",D103*E103)</f>
        <v/>
      </c>
      <c r="G103" s="14" t="str">
        <f aca="false">IF(A103="","",SUMIFS('Trade Log'!$M$5:$M$304,'Trade Log'!$B$5:$B$304,A103,'Trade Log'!$A$5:$A$304,"&gt;="&amp;B103,'Trade Log'!$A$5:$A$304,"&lt;="&amp;IF(C103="",DATE(2100,1,1),C103)))</f>
        <v/>
      </c>
      <c r="H103" s="23" t="str">
        <f aca="false">IF(OR(A103="",N(D103)=0),"",(F103-G103)/D103)</f>
        <v/>
      </c>
      <c r="I103" s="21"/>
      <c r="J103" s="24" t="str">
        <f aca="false">IF(A103="","",IF(I103="","Holding","Called away"))</f>
        <v/>
      </c>
      <c r="K103" s="14" t="str">
        <f aca="false">IF(OR(A103="",I103=""),"",(I103-E103)*D103+G103)</f>
        <v/>
      </c>
    </row>
    <row r="104" customFormat="false" ht="15" hidden="false" customHeight="false" outlineLevel="0" collapsed="false">
      <c r="A104" s="20"/>
      <c r="B104" s="19"/>
      <c r="C104" s="19"/>
      <c r="D104" s="22"/>
      <c r="E104" s="21"/>
      <c r="F104" s="15" t="str">
        <f aca="false">IF(A104="","",D104*E104)</f>
        <v/>
      </c>
      <c r="G104" s="14" t="str">
        <f aca="false">IF(A104="","",SUMIFS('Trade Log'!$M$5:$M$304,'Trade Log'!$B$5:$B$304,A104,'Trade Log'!$A$5:$A$304,"&gt;="&amp;B104,'Trade Log'!$A$5:$A$304,"&lt;="&amp;IF(C104="",DATE(2100,1,1),C104)))</f>
        <v/>
      </c>
      <c r="H104" s="23" t="str">
        <f aca="false">IF(OR(A104="",N(D104)=0),"",(F104-G104)/D104)</f>
        <v/>
      </c>
      <c r="I104" s="21"/>
      <c r="J104" s="24" t="str">
        <f aca="false">IF(A104="","",IF(I104="","Holding","Called away"))</f>
        <v/>
      </c>
      <c r="K104" s="14" t="str">
        <f aca="false">IF(OR(A104="",I104=""),"",(I104-E104)*D104+G104)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E1420"/>
    <pageSetUpPr fitToPage="false"/>
  </sheetPr>
  <dimension ref="A1:D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6"/>
    <col collapsed="false" customWidth="true" hidden="false" outlineLevel="0" max="3" min="3" style="0" width="14"/>
    <col collapsed="false" customWidth="true" hidden="false" outlineLevel="0" max="4" min="4" style="0" width="16"/>
    <col collapsed="false" customWidth="true" hidden="false" outlineLevel="0" max="5" min="5" style="0" width="4"/>
  </cols>
  <sheetData>
    <row r="1" customFormat="false" ht="17.35" hidden="false" customHeight="false" outlineLevel="0" collapsed="false">
      <c r="A1" s="1" t="s">
        <v>56</v>
      </c>
    </row>
    <row r="2" customFormat="false" ht="15" hidden="false" customHeight="false" outlineLevel="0" collapsed="false">
      <c r="A2" s="2" t="s">
        <v>57</v>
      </c>
    </row>
    <row r="4" customFormat="false" ht="15" hidden="false" customHeight="false" outlineLevel="0" collapsed="false">
      <c r="A4" s="25" t="s">
        <v>58</v>
      </c>
      <c r="B4" s="26" t="n">
        <v>46023</v>
      </c>
    </row>
    <row r="5" customFormat="false" ht="15" hidden="false" customHeight="false" outlineLevel="0" collapsed="false">
      <c r="A5" s="25" t="s">
        <v>59</v>
      </c>
      <c r="B5" s="27" t="n">
        <v>10000</v>
      </c>
      <c r="C5" s="28" t="s">
        <v>60</v>
      </c>
    </row>
    <row r="7" customFormat="false" ht="31.5" hidden="false" customHeight="true" outlineLevel="0" collapsed="false">
      <c r="A7" s="9" t="s">
        <v>39</v>
      </c>
      <c r="B7" s="9" t="s">
        <v>61</v>
      </c>
      <c r="C7" s="9" t="s">
        <v>62</v>
      </c>
      <c r="D7" s="9" t="s">
        <v>63</v>
      </c>
    </row>
    <row r="8" customFormat="false" ht="15" hidden="false" customHeight="false" outlineLevel="0" collapsed="false">
      <c r="A8" s="18" t="n">
        <f aca="false">B4</f>
        <v>46023</v>
      </c>
      <c r="B8" s="14" t="n">
        <f aca="false">SUMIFS('Trade Log'!$M$5:$M$304,'Trade Log'!$Q$5:$Q$304,A8)</f>
        <v>0</v>
      </c>
      <c r="C8" s="24" t="n">
        <f aca="false">COUNTIFS('Trade Log'!$Q$5:$Q$304,A8)</f>
        <v>0</v>
      </c>
      <c r="D8" s="29" t="n">
        <f aca="false">IFERROR(B8/$B$5,0)</f>
        <v>0</v>
      </c>
    </row>
    <row r="9" customFormat="false" ht="15" hidden="false" customHeight="false" outlineLevel="0" collapsed="false">
      <c r="A9" s="18" t="n">
        <f aca="false">DATE(YEAR(A8),MONTH(A8)+1,1)</f>
        <v>46054</v>
      </c>
      <c r="B9" s="14" t="n">
        <f aca="false">SUMIFS('Trade Log'!$M$5:$M$304,'Trade Log'!$Q$5:$Q$304,A9)</f>
        <v>0</v>
      </c>
      <c r="C9" s="24" t="n">
        <f aca="false">COUNTIFS('Trade Log'!$Q$5:$Q$304,A9)</f>
        <v>0</v>
      </c>
      <c r="D9" s="29" t="n">
        <f aca="false">IFERROR(B9/$B$5,0)</f>
        <v>0</v>
      </c>
    </row>
    <row r="10" customFormat="false" ht="15" hidden="false" customHeight="false" outlineLevel="0" collapsed="false">
      <c r="A10" s="18" t="n">
        <f aca="false">DATE(YEAR(A9),MONTH(A9)+1,1)</f>
        <v>46082</v>
      </c>
      <c r="B10" s="14" t="n">
        <f aca="false">SUMIFS('Trade Log'!$M$5:$M$304,'Trade Log'!$Q$5:$Q$304,A10)</f>
        <v>0</v>
      </c>
      <c r="C10" s="24" t="n">
        <f aca="false">COUNTIFS('Trade Log'!$Q$5:$Q$304,A10)</f>
        <v>0</v>
      </c>
      <c r="D10" s="29" t="n">
        <f aca="false">IFERROR(B10/$B$5,0)</f>
        <v>0</v>
      </c>
    </row>
    <row r="11" customFormat="false" ht="15" hidden="false" customHeight="false" outlineLevel="0" collapsed="false">
      <c r="A11" s="18" t="n">
        <f aca="false">DATE(YEAR(A10),MONTH(A10)+1,1)</f>
        <v>46113</v>
      </c>
      <c r="B11" s="14" t="n">
        <f aca="false">SUMIFS('Trade Log'!$M$5:$M$304,'Trade Log'!$Q$5:$Q$304,A11)</f>
        <v>0</v>
      </c>
      <c r="C11" s="24" t="n">
        <f aca="false">COUNTIFS('Trade Log'!$Q$5:$Q$304,A11)</f>
        <v>0</v>
      </c>
      <c r="D11" s="29" t="n">
        <f aca="false">IFERROR(B11/$B$5,0)</f>
        <v>0</v>
      </c>
    </row>
    <row r="12" customFormat="false" ht="15" hidden="false" customHeight="false" outlineLevel="0" collapsed="false">
      <c r="A12" s="18" t="n">
        <f aca="false">DATE(YEAR(A11),MONTH(A11)+1,1)</f>
        <v>46143</v>
      </c>
      <c r="B12" s="14" t="n">
        <f aca="false">SUMIFS('Trade Log'!$M$5:$M$304,'Trade Log'!$Q$5:$Q$304,A12)</f>
        <v>0</v>
      </c>
      <c r="C12" s="24" t="n">
        <f aca="false">COUNTIFS('Trade Log'!$Q$5:$Q$304,A12)</f>
        <v>0</v>
      </c>
      <c r="D12" s="29" t="n">
        <f aca="false">IFERROR(B12/$B$5,0)</f>
        <v>0</v>
      </c>
    </row>
    <row r="13" customFormat="false" ht="15" hidden="false" customHeight="false" outlineLevel="0" collapsed="false">
      <c r="A13" s="18" t="n">
        <f aca="false">DATE(YEAR(A12),MONTH(A12)+1,1)</f>
        <v>46174</v>
      </c>
      <c r="B13" s="14" t="n">
        <f aca="false">SUMIFS('Trade Log'!$M$5:$M$304,'Trade Log'!$Q$5:$Q$304,A13)</f>
        <v>0</v>
      </c>
      <c r="C13" s="24" t="n">
        <f aca="false">COUNTIFS('Trade Log'!$Q$5:$Q$304,A13)</f>
        <v>0</v>
      </c>
      <c r="D13" s="29" t="n">
        <f aca="false">IFERROR(B13/$B$5,0)</f>
        <v>0</v>
      </c>
    </row>
    <row r="14" customFormat="false" ht="15" hidden="false" customHeight="false" outlineLevel="0" collapsed="false">
      <c r="A14" s="18" t="n">
        <f aca="false">DATE(YEAR(A13),MONTH(A13)+1,1)</f>
        <v>46204</v>
      </c>
      <c r="B14" s="14" t="n">
        <f aca="false">SUMIFS('Trade Log'!$M$5:$M$304,'Trade Log'!$Q$5:$Q$304,A14)</f>
        <v>0</v>
      </c>
      <c r="C14" s="24" t="n">
        <f aca="false">COUNTIFS('Trade Log'!$Q$5:$Q$304,A14)</f>
        <v>0</v>
      </c>
      <c r="D14" s="29" t="n">
        <f aca="false">IFERROR(B14/$B$5,0)</f>
        <v>0</v>
      </c>
    </row>
    <row r="15" customFormat="false" ht="15" hidden="false" customHeight="false" outlineLevel="0" collapsed="false">
      <c r="A15" s="18" t="n">
        <f aca="false">DATE(YEAR(A14),MONTH(A14)+1,1)</f>
        <v>46235</v>
      </c>
      <c r="B15" s="14" t="n">
        <f aca="false">SUMIFS('Trade Log'!$M$5:$M$304,'Trade Log'!$Q$5:$Q$304,A15)</f>
        <v>0</v>
      </c>
      <c r="C15" s="24" t="n">
        <f aca="false">COUNTIFS('Trade Log'!$Q$5:$Q$304,A15)</f>
        <v>0</v>
      </c>
      <c r="D15" s="29" t="n">
        <f aca="false">IFERROR(B15/$B$5,0)</f>
        <v>0</v>
      </c>
    </row>
    <row r="16" customFormat="false" ht="15" hidden="false" customHeight="false" outlineLevel="0" collapsed="false">
      <c r="A16" s="18" t="n">
        <f aca="false">DATE(YEAR(A15),MONTH(A15)+1,1)</f>
        <v>46266</v>
      </c>
      <c r="B16" s="14" t="n">
        <f aca="false">SUMIFS('Trade Log'!$M$5:$M$304,'Trade Log'!$Q$5:$Q$304,A16)</f>
        <v>99.35</v>
      </c>
      <c r="C16" s="24" t="n">
        <f aca="false">COUNTIFS('Trade Log'!$Q$5:$Q$304,A16)</f>
        <v>1</v>
      </c>
      <c r="D16" s="29" t="n">
        <f aca="false">IFERROR(B16/$B$5,0)</f>
        <v>0.009935</v>
      </c>
    </row>
    <row r="17" customFormat="false" ht="15" hidden="false" customHeight="false" outlineLevel="0" collapsed="false">
      <c r="A17" s="18" t="n">
        <f aca="false">DATE(YEAR(A16),MONTH(A16)+1,1)</f>
        <v>46296</v>
      </c>
      <c r="B17" s="14" t="n">
        <f aca="false">SUMIFS('Trade Log'!$M$5:$M$304,'Trade Log'!$Q$5:$Q$304,A17)</f>
        <v>0</v>
      </c>
      <c r="C17" s="24" t="n">
        <f aca="false">COUNTIFS('Trade Log'!$Q$5:$Q$304,A17)</f>
        <v>0</v>
      </c>
      <c r="D17" s="29" t="n">
        <f aca="false">IFERROR(B17/$B$5,0)</f>
        <v>0</v>
      </c>
    </row>
    <row r="18" customFormat="false" ht="15" hidden="false" customHeight="false" outlineLevel="0" collapsed="false">
      <c r="A18" s="18" t="n">
        <f aca="false">DATE(YEAR(A17),MONTH(A17)+1,1)</f>
        <v>46327</v>
      </c>
      <c r="B18" s="14" t="n">
        <f aca="false">SUMIFS('Trade Log'!$M$5:$M$304,'Trade Log'!$Q$5:$Q$304,A18)</f>
        <v>0</v>
      </c>
      <c r="C18" s="24" t="n">
        <f aca="false">COUNTIFS('Trade Log'!$Q$5:$Q$304,A18)</f>
        <v>0</v>
      </c>
      <c r="D18" s="29" t="n">
        <f aca="false">IFERROR(B18/$B$5,0)</f>
        <v>0</v>
      </c>
    </row>
    <row r="19" customFormat="false" ht="15" hidden="false" customHeight="false" outlineLevel="0" collapsed="false">
      <c r="A19" s="18" t="n">
        <f aca="false">DATE(YEAR(A18),MONTH(A18)+1,1)</f>
        <v>46357</v>
      </c>
      <c r="B19" s="14" t="n">
        <f aca="false">SUMIFS('Trade Log'!$M$5:$M$304,'Trade Log'!$Q$5:$Q$304,A19)</f>
        <v>0</v>
      </c>
      <c r="C19" s="24" t="n">
        <f aca="false">COUNTIFS('Trade Log'!$Q$5:$Q$304,A19)</f>
        <v>0</v>
      </c>
      <c r="D19" s="29" t="n">
        <f aca="false">IFERROR(B19/$B$5,0)</f>
        <v>0</v>
      </c>
    </row>
    <row r="20" customFormat="false" ht="15" hidden="false" customHeight="false" outlineLevel="0" collapsed="false">
      <c r="A20" s="30" t="s">
        <v>64</v>
      </c>
      <c r="B20" s="31" t="n">
        <f aca="false">SUM(B8:B19)</f>
        <v>99.35</v>
      </c>
      <c r="C20" s="30" t="n">
        <f aca="false">SUM(C8:C19)</f>
        <v>1</v>
      </c>
      <c r="D20" s="32" t="n">
        <f aca="false">IFERROR(B20/$B$5,0)</f>
        <v>0.009935</v>
      </c>
    </row>
    <row r="21" customFormat="false" ht="15" hidden="false" customHeight="false" outlineLevel="0" collapsed="false">
      <c r="A21" s="30" t="s">
        <v>65</v>
      </c>
      <c r="B21" s="31" t="n">
        <f aca="false">AVERAGE(B8:B19)</f>
        <v>8.27916666666667</v>
      </c>
      <c r="C21" s="30"/>
      <c r="D21" s="32" t="n">
        <f aca="false">IFERROR(B21/$B$5,0)</f>
        <v>0.000827916666666667</v>
      </c>
    </row>
    <row r="22" customFormat="false" ht="15" hidden="false" customHeight="false" outlineLevel="0" collapsed="false">
      <c r="A22" s="30" t="s">
        <v>66</v>
      </c>
      <c r="B22" s="33" t="str">
        <f aca="false">COUNTIF(B8:B19,"&gt;0")&amp;" of 12"</f>
        <v>1 of 12</v>
      </c>
      <c r="C22" s="30"/>
      <c r="D22" s="32"/>
    </row>
    <row r="24" customFormat="false" ht="15" hidden="false" customHeight="false" outlineLevel="0" collapsed="false">
      <c r="A24" s="28" t="s">
        <v>67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2026-10-26T00:33:37Z</dcterms:created>
  <dc:creator>openpyxl</dc:creator>
  <dc:description/>
  <dc:language>en-US</dc:language>
  <cp:lastModifiedBy/>
  <dcterms:modified xsi:type="dcterms:W3CDTF">2026-10-26T00:33:37Z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